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aradetic\Documents\"/>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25695" yWindow="0" windowWidth="26010" windowHeight="2098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02" i="8" l="1"/>
  <c r="D103" i="8"/>
  <c r="D116" i="6" l="1"/>
  <c r="D132" i="6"/>
  <c r="E132" i="6"/>
  <c r="E116" i="6"/>
  <c r="D25" i="7" l="1"/>
  <c r="E25" i="7"/>
  <c r="L1447" i="9" l="1"/>
  <c r="J1447" i="9"/>
  <c r="F317" i="9"/>
  <c r="F316" i="9"/>
  <c r="F315" i="9"/>
  <c r="F314" i="9"/>
  <c r="F313" i="9"/>
  <c r="F312" i="9"/>
  <c r="F311" i="9"/>
  <c r="F310" i="9"/>
  <c r="F309" i="9"/>
  <c r="H308" i="9"/>
  <c r="G308" i="9"/>
  <c r="E308" i="9" s="1"/>
  <c r="B308" i="9" s="1"/>
  <c r="F308" i="9"/>
  <c r="F307" i="9"/>
  <c r="H306" i="9"/>
  <c r="G306" i="9"/>
  <c r="E306" i="9" s="1"/>
  <c r="B306" i="9" s="1"/>
  <c r="F306" i="9"/>
  <c r="H305" i="9"/>
  <c r="G305" i="9"/>
  <c r="E305" i="9" s="1"/>
  <c r="B305" i="9" s="1"/>
  <c r="F305" i="9"/>
  <c r="H304" i="9"/>
  <c r="G304" i="9"/>
  <c r="E304" i="9" s="1"/>
  <c r="B304" i="9" s="1"/>
  <c r="F304" i="9"/>
  <c r="H303" i="9"/>
  <c r="G303" i="9"/>
  <c r="F303" i="9"/>
  <c r="E303" i="9"/>
  <c r="B303" i="9" s="1"/>
  <c r="H302" i="9"/>
  <c r="G302" i="9"/>
  <c r="E302" i="9" s="1"/>
  <c r="B302" i="9" s="1"/>
  <c r="F302" i="9"/>
  <c r="H301" i="9"/>
  <c r="E301" i="9" s="1"/>
  <c r="B301" i="9" s="1"/>
  <c r="G301" i="9"/>
  <c r="F301" i="9"/>
  <c r="H300" i="9"/>
  <c r="G300" i="9"/>
  <c r="F300" i="9"/>
  <c r="H299" i="9"/>
  <c r="G299" i="9"/>
  <c r="F299" i="9"/>
  <c r="H298" i="9"/>
  <c r="G298" i="9"/>
  <c r="E298" i="9" s="1"/>
  <c r="B298" i="9" s="1"/>
  <c r="F298" i="9"/>
  <c r="H297" i="9"/>
  <c r="G297" i="9"/>
  <c r="F297" i="9"/>
  <c r="H296" i="9"/>
  <c r="G296" i="9"/>
  <c r="F296" i="9"/>
  <c r="E296" i="9"/>
  <c r="B296" i="9" s="1"/>
  <c r="H295" i="9"/>
  <c r="G295" i="9"/>
  <c r="F295" i="9"/>
  <c r="H294" i="9"/>
  <c r="G294" i="9"/>
  <c r="E294" i="9" s="1"/>
  <c r="B294" i="9" s="1"/>
  <c r="F294" i="9"/>
  <c r="H293" i="9"/>
  <c r="G293" i="9"/>
  <c r="F293" i="9"/>
  <c r="H292" i="9"/>
  <c r="G292" i="9"/>
  <c r="F292" i="9"/>
  <c r="H291" i="9"/>
  <c r="G291" i="9"/>
  <c r="E291" i="9" s="1"/>
  <c r="F291" i="9"/>
  <c r="F290" i="9"/>
  <c r="F289" i="9"/>
  <c r="H288" i="9"/>
  <c r="E288" i="9" s="1"/>
  <c r="B288" i="9" s="1"/>
  <c r="G288" i="9"/>
  <c r="F288" i="9"/>
  <c r="H287" i="9"/>
  <c r="G287" i="9"/>
  <c r="F287" i="9"/>
  <c r="H286" i="9"/>
  <c r="G286" i="9"/>
  <c r="F286" i="9"/>
  <c r="H285" i="9"/>
  <c r="G285" i="9"/>
  <c r="F285" i="9"/>
  <c r="F284" i="9"/>
  <c r="H283" i="9"/>
  <c r="G283" i="9"/>
  <c r="F283" i="9"/>
  <c r="E283" i="9"/>
  <c r="B283" i="9" s="1"/>
  <c r="H282" i="9"/>
  <c r="G282" i="9"/>
  <c r="E282" i="9" s="1"/>
  <c r="B282" i="9" s="1"/>
  <c r="F282" i="9"/>
  <c r="H281" i="9"/>
  <c r="G281" i="9"/>
  <c r="F281" i="9"/>
  <c r="F280" i="9"/>
  <c r="F279" i="9"/>
  <c r="F278" i="9"/>
  <c r="F276" i="9"/>
  <c r="L275" i="9"/>
  <c r="H275" i="9"/>
  <c r="F275" i="9"/>
  <c r="F274" i="9"/>
  <c r="I273" i="9"/>
  <c r="H273" i="9"/>
  <c r="F273" i="9"/>
  <c r="E272" i="9"/>
  <c r="M271" i="9"/>
  <c r="F271" i="9" s="1"/>
  <c r="L271" i="9"/>
  <c r="E271" i="9"/>
  <c r="B271" i="9"/>
  <c r="M270" i="9"/>
  <c r="L270" i="9"/>
  <c r="F270" i="9" s="1"/>
  <c r="E270" i="9"/>
  <c r="M269" i="9"/>
  <c r="L269" i="9"/>
  <c r="F269" i="9"/>
  <c r="B269" i="9" s="1"/>
  <c r="E269" i="9"/>
  <c r="M268" i="9"/>
  <c r="L268" i="9"/>
  <c r="F268" i="9" s="1"/>
  <c r="E268" i="9"/>
  <c r="B268" i="9" s="1"/>
  <c r="M267" i="9"/>
  <c r="F267" i="9" s="1"/>
  <c r="L267" i="9"/>
  <c r="E267" i="9"/>
  <c r="B267" i="9"/>
  <c r="M266" i="9"/>
  <c r="L266" i="9"/>
  <c r="F266" i="9" s="1"/>
  <c r="E266" i="9"/>
  <c r="M265" i="9"/>
  <c r="L265" i="9"/>
  <c r="F265" i="9"/>
  <c r="B265" i="9" s="1"/>
  <c r="E265" i="9"/>
  <c r="M264" i="9"/>
  <c r="L264" i="9"/>
  <c r="F264" i="9" s="1"/>
  <c r="E264" i="9"/>
  <c r="B264" i="9" s="1"/>
  <c r="M263" i="9"/>
  <c r="F263" i="9" s="1"/>
  <c r="L263" i="9"/>
  <c r="E263" i="9"/>
  <c r="B263" i="9"/>
  <c r="M262" i="9"/>
  <c r="L262" i="9"/>
  <c r="F262" i="9" s="1"/>
  <c r="E262" i="9"/>
  <c r="B262" i="9" s="1"/>
  <c r="M261" i="9"/>
  <c r="L261" i="9"/>
  <c r="F261" i="9"/>
  <c r="B261" i="9" s="1"/>
  <c r="E261" i="9"/>
  <c r="M260" i="9"/>
  <c r="L260" i="9"/>
  <c r="F260" i="9" s="1"/>
  <c r="E260" i="9"/>
  <c r="B260" i="9" s="1"/>
  <c r="M259" i="9"/>
  <c r="F259" i="9" s="1"/>
  <c r="L259" i="9"/>
  <c r="E259" i="9"/>
  <c r="B259" i="9"/>
  <c r="M258" i="9"/>
  <c r="L258" i="9"/>
  <c r="F258" i="9" s="1"/>
  <c r="E258" i="9"/>
  <c r="M257" i="9"/>
  <c r="L257" i="9"/>
  <c r="F257" i="9"/>
  <c r="B257" i="9" s="1"/>
  <c r="E257" i="9"/>
  <c r="M256" i="9"/>
  <c r="L256" i="9"/>
  <c r="F256" i="9" s="1"/>
  <c r="E256" i="9"/>
  <c r="B256" i="9" s="1"/>
  <c r="M255" i="9"/>
  <c r="F255" i="9" s="1"/>
  <c r="L255" i="9"/>
  <c r="E255" i="9"/>
  <c r="B255" i="9"/>
  <c r="M254" i="9"/>
  <c r="L254" i="9"/>
  <c r="F254" i="9" s="1"/>
  <c r="E254" i="9"/>
  <c r="B254" i="9" s="1"/>
  <c r="M253" i="9"/>
  <c r="L253" i="9"/>
  <c r="F253" i="9"/>
  <c r="B253" i="9" s="1"/>
  <c r="E253" i="9"/>
  <c r="M252" i="9"/>
  <c r="L252" i="9"/>
  <c r="F252" i="9" s="1"/>
  <c r="E252" i="9"/>
  <c r="B252" i="9" s="1"/>
  <c r="M251" i="9"/>
  <c r="F251" i="9" s="1"/>
  <c r="B251" i="9" s="1"/>
  <c r="L251" i="9"/>
  <c r="E251" i="9"/>
  <c r="M250" i="9"/>
  <c r="L250" i="9"/>
  <c r="F250" i="9" s="1"/>
  <c r="E250" i="9"/>
  <c r="M249" i="9"/>
  <c r="L249" i="9"/>
  <c r="F249" i="9"/>
  <c r="B249" i="9" s="1"/>
  <c r="E249" i="9"/>
  <c r="M248" i="9"/>
  <c r="L248" i="9"/>
  <c r="F248" i="9" s="1"/>
  <c r="E248" i="9"/>
  <c r="M247" i="9"/>
  <c r="F247" i="9" s="1"/>
  <c r="L247" i="9"/>
  <c r="E247" i="9"/>
  <c r="B247" i="9"/>
  <c r="M246" i="9"/>
  <c r="L246" i="9"/>
  <c r="F246" i="9" s="1"/>
  <c r="E246" i="9"/>
  <c r="B246" i="9" s="1"/>
  <c r="M245" i="9"/>
  <c r="L245" i="9"/>
  <c r="F245" i="9"/>
  <c r="B245" i="9" s="1"/>
  <c r="E245" i="9"/>
  <c r="M244" i="9"/>
  <c r="L244" i="9"/>
  <c r="F244" i="9" s="1"/>
  <c r="E244" i="9"/>
  <c r="B244" i="9" s="1"/>
  <c r="M243" i="9"/>
  <c r="F243" i="9" s="1"/>
  <c r="B243" i="9" s="1"/>
  <c r="L243" i="9"/>
  <c r="E243" i="9"/>
  <c r="M242" i="9"/>
  <c r="L242" i="9"/>
  <c r="F242" i="9" s="1"/>
  <c r="E242" i="9"/>
  <c r="M241" i="9"/>
  <c r="L241" i="9"/>
  <c r="F241" i="9"/>
  <c r="B241" i="9" s="1"/>
  <c r="E241" i="9"/>
  <c r="M240" i="9"/>
  <c r="L240" i="9"/>
  <c r="F240" i="9" s="1"/>
  <c r="E240" i="9"/>
  <c r="M239" i="9"/>
  <c r="F239" i="9" s="1"/>
  <c r="L239" i="9"/>
  <c r="E239" i="9"/>
  <c r="B239" i="9"/>
  <c r="M238" i="9"/>
  <c r="L238" i="9"/>
  <c r="F238" i="9" s="1"/>
  <c r="E238" i="9"/>
  <c r="B238" i="9" s="1"/>
  <c r="M237" i="9"/>
  <c r="L237" i="9"/>
  <c r="F237" i="9"/>
  <c r="B237" i="9" s="1"/>
  <c r="E237" i="9"/>
  <c r="M236" i="9"/>
  <c r="L236" i="9"/>
  <c r="F236" i="9" s="1"/>
  <c r="E236" i="9"/>
  <c r="B236" i="9" s="1"/>
  <c r="M235" i="9"/>
  <c r="F235" i="9" s="1"/>
  <c r="B235" i="9" s="1"/>
  <c r="L235" i="9"/>
  <c r="E235" i="9"/>
  <c r="M234" i="9"/>
  <c r="L234" i="9"/>
  <c r="F234" i="9" s="1"/>
  <c r="E234" i="9"/>
  <c r="M233" i="9"/>
  <c r="L233" i="9"/>
  <c r="F233" i="9"/>
  <c r="B233" i="9" s="1"/>
  <c r="E233" i="9"/>
  <c r="M232" i="9"/>
  <c r="L232" i="9"/>
  <c r="F232" i="9" s="1"/>
  <c r="E232" i="9"/>
  <c r="M231" i="9"/>
  <c r="F231" i="9" s="1"/>
  <c r="L231" i="9"/>
  <c r="E231" i="9"/>
  <c r="B231" i="9"/>
  <c r="M230" i="9"/>
  <c r="L230" i="9"/>
  <c r="F230" i="9" s="1"/>
  <c r="E230" i="9"/>
  <c r="B230" i="9" s="1"/>
  <c r="M229" i="9"/>
  <c r="L229" i="9"/>
  <c r="F229" i="9"/>
  <c r="B229" i="9" s="1"/>
  <c r="E229" i="9"/>
  <c r="M228" i="9"/>
  <c r="L228" i="9"/>
  <c r="F228" i="9" s="1"/>
  <c r="E228" i="9"/>
  <c r="B228" i="9" s="1"/>
  <c r="M227" i="9"/>
  <c r="F227" i="9" s="1"/>
  <c r="B227" i="9" s="1"/>
  <c r="L227" i="9"/>
  <c r="E227" i="9"/>
  <c r="M226" i="9"/>
  <c r="L226" i="9"/>
  <c r="F226" i="9" s="1"/>
  <c r="E226" i="9"/>
  <c r="M225" i="9"/>
  <c r="L225" i="9"/>
  <c r="F225" i="9"/>
  <c r="B225" i="9" s="1"/>
  <c r="E225" i="9"/>
  <c r="M224" i="9"/>
  <c r="L224" i="9"/>
  <c r="F224" i="9" s="1"/>
  <c r="E224" i="9"/>
  <c r="M223" i="9"/>
  <c r="F223" i="9" s="1"/>
  <c r="L223" i="9"/>
  <c r="E223" i="9"/>
  <c r="B223" i="9"/>
  <c r="M222" i="9"/>
  <c r="L222" i="9"/>
  <c r="F222" i="9" s="1"/>
  <c r="E222" i="9"/>
  <c r="B222" i="9" s="1"/>
  <c r="M221" i="9"/>
  <c r="L221" i="9"/>
  <c r="F221" i="9"/>
  <c r="B221" i="9" s="1"/>
  <c r="E221" i="9"/>
  <c r="M220" i="9"/>
  <c r="L220" i="9"/>
  <c r="F220" i="9" s="1"/>
  <c r="E220" i="9"/>
  <c r="B220" i="9" s="1"/>
  <c r="M219" i="9"/>
  <c r="F219" i="9" s="1"/>
  <c r="B219" i="9" s="1"/>
  <c r="L219" i="9"/>
  <c r="E219" i="9"/>
  <c r="M218" i="9"/>
  <c r="L218" i="9"/>
  <c r="F218" i="9" s="1"/>
  <c r="E218" i="9"/>
  <c r="M217" i="9"/>
  <c r="L217" i="9"/>
  <c r="E217" i="9"/>
  <c r="M216" i="9"/>
  <c r="L216" i="9"/>
  <c r="F216" i="9" s="1"/>
  <c r="E216" i="9"/>
  <c r="M215" i="9"/>
  <c r="L215" i="9"/>
  <c r="E215" i="9"/>
  <c r="M214" i="9"/>
  <c r="L214" i="9"/>
  <c r="F214" i="9" s="1"/>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B159" i="9" s="1"/>
  <c r="G159" i="9"/>
  <c r="F159" i="9"/>
  <c r="H158" i="9"/>
  <c r="G158" i="9"/>
  <c r="F158" i="9"/>
  <c r="E158" i="9"/>
  <c r="B158" i="9" s="1"/>
  <c r="H157" i="9"/>
  <c r="G157" i="9"/>
  <c r="E157" i="9" s="1"/>
  <c r="B157" i="9" s="1"/>
  <c r="F157" i="9"/>
  <c r="H156" i="9"/>
  <c r="G156" i="9"/>
  <c r="E156" i="9" s="1"/>
  <c r="B156" i="9" s="1"/>
  <c r="F156" i="9"/>
  <c r="H155" i="9"/>
  <c r="G155" i="9"/>
  <c r="F155" i="9"/>
  <c r="E155" i="9"/>
  <c r="B155" i="9"/>
  <c r="H154" i="9"/>
  <c r="G154" i="9"/>
  <c r="F154" i="9"/>
  <c r="E154" i="9"/>
  <c r="B154" i="9" s="1"/>
  <c r="H153" i="9"/>
  <c r="G153" i="9"/>
  <c r="E153" i="9" s="1"/>
  <c r="B153" i="9" s="1"/>
  <c r="F153" i="9"/>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B144" i="9" s="1"/>
  <c r="F144" i="9"/>
  <c r="F143" i="9"/>
  <c r="H142" i="9"/>
  <c r="G142" i="9"/>
  <c r="F142" i="9"/>
  <c r="E142" i="9"/>
  <c r="B142" i="9" s="1"/>
  <c r="H141" i="9"/>
  <c r="G141" i="9"/>
  <c r="E141" i="9" s="1"/>
  <c r="B141" i="9" s="1"/>
  <c r="F141" i="9"/>
  <c r="H140" i="9"/>
  <c r="G140" i="9"/>
  <c r="E140" i="9" s="1"/>
  <c r="B140" i="9" s="1"/>
  <c r="F140" i="9"/>
  <c r="H139" i="9"/>
  <c r="G139" i="9"/>
  <c r="F139" i="9"/>
  <c r="E139" i="9"/>
  <c r="B139" i="9" s="1"/>
  <c r="H138" i="9"/>
  <c r="G138" i="9"/>
  <c r="F138" i="9"/>
  <c r="E138" i="9"/>
  <c r="B138" i="9" s="1"/>
  <c r="H137" i="9"/>
  <c r="G137" i="9"/>
  <c r="E137" i="9" s="1"/>
  <c r="B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B124" i="9" s="1"/>
  <c r="F124" i="9"/>
  <c r="H123" i="9"/>
  <c r="G123" i="9"/>
  <c r="F123" i="9"/>
  <c r="E123" i="9"/>
  <c r="B123" i="9" s="1"/>
  <c r="H122" i="9"/>
  <c r="G122" i="9"/>
  <c r="F122" i="9"/>
  <c r="E122" i="9"/>
  <c r="B122" i="9" s="1"/>
  <c r="H121" i="9"/>
  <c r="G121" i="9"/>
  <c r="E121" i="9" s="1"/>
  <c r="B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B112" i="9" s="1"/>
  <c r="F112" i="9"/>
  <c r="H111" i="9"/>
  <c r="E111" i="9" s="1"/>
  <c r="B111" i="9" s="1"/>
  <c r="G111" i="9"/>
  <c r="F111" i="9"/>
  <c r="H110" i="9"/>
  <c r="G110" i="9"/>
  <c r="F110" i="9"/>
  <c r="E110" i="9"/>
  <c r="B110" i="9" s="1"/>
  <c r="H109" i="9"/>
  <c r="G109" i="9"/>
  <c r="E109" i="9" s="1"/>
  <c r="B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B104" i="9" s="1"/>
  <c r="F104" i="9"/>
  <c r="H103" i="9"/>
  <c r="G103" i="9"/>
  <c r="F103" i="9"/>
  <c r="E103" i="9"/>
  <c r="B103" i="9" s="1"/>
  <c r="H102" i="9"/>
  <c r="G102" i="9"/>
  <c r="F102" i="9"/>
  <c r="E102" i="9"/>
  <c r="B102" i="9" s="1"/>
  <c r="H101" i="9"/>
  <c r="G101" i="9"/>
  <c r="E101" i="9" s="1"/>
  <c r="B101" i="9" s="1"/>
  <c r="F101" i="9"/>
  <c r="H100" i="9"/>
  <c r="G100" i="9"/>
  <c r="E100" i="9" s="1"/>
  <c r="B100" i="9" s="1"/>
  <c r="F100" i="9"/>
  <c r="H99" i="9"/>
  <c r="G99" i="9"/>
  <c r="F99" i="9"/>
  <c r="E99" i="9"/>
  <c r="B99" i="9"/>
  <c r="H98" i="9"/>
  <c r="G98" i="9"/>
  <c r="F98" i="9"/>
  <c r="E98" i="9"/>
  <c r="B98" i="9" s="1"/>
  <c r="H97" i="9"/>
  <c r="G97" i="9"/>
  <c r="E97" i="9" s="1"/>
  <c r="B97" i="9" s="1"/>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B83" i="9" s="1"/>
  <c r="G83" i="9"/>
  <c r="F83" i="9"/>
  <c r="H82" i="9"/>
  <c r="G82" i="9"/>
  <c r="F82" i="9"/>
  <c r="E82" i="9"/>
  <c r="B82" i="9" s="1"/>
  <c r="H81" i="9"/>
  <c r="G81" i="9"/>
  <c r="E81" i="9" s="1"/>
  <c r="B81" i="9" s="1"/>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E71" i="9" s="1"/>
  <c r="B71" i="9" s="1"/>
  <c r="G71" i="9"/>
  <c r="F71" i="9"/>
  <c r="H70" i="9"/>
  <c r="G70" i="9"/>
  <c r="F70" i="9"/>
  <c r="E70" i="9"/>
  <c r="B70" i="9" s="1"/>
  <c r="H69" i="9"/>
  <c r="G69" i="9"/>
  <c r="E69" i="9" s="1"/>
  <c r="B69" i="9" s="1"/>
  <c r="F69" i="9"/>
  <c r="H68" i="9"/>
  <c r="G68" i="9"/>
  <c r="E68" i="9" s="1"/>
  <c r="F68" i="9"/>
  <c r="B68" i="9"/>
  <c r="H67" i="9"/>
  <c r="G67" i="9"/>
  <c r="F67" i="9"/>
  <c r="E67" i="9"/>
  <c r="B67" i="9" s="1"/>
  <c r="H66" i="9"/>
  <c r="G66" i="9"/>
  <c r="F66" i="9"/>
  <c r="E66" i="9"/>
  <c r="H65" i="9"/>
  <c r="G65" i="9"/>
  <c r="E65" i="9" s="1"/>
  <c r="B65" i="9" s="1"/>
  <c r="F65" i="9"/>
  <c r="H64" i="9"/>
  <c r="G64" i="9"/>
  <c r="E64" i="9" s="1"/>
  <c r="B64" i="9" s="1"/>
  <c r="F64" i="9"/>
  <c r="H63" i="9"/>
  <c r="G63" i="9"/>
  <c r="F63" i="9"/>
  <c r="E63" i="9"/>
  <c r="B63" i="9" s="1"/>
  <c r="H62" i="9"/>
  <c r="G62" i="9"/>
  <c r="F62" i="9"/>
  <c r="E62" i="9"/>
  <c r="B62" i="9" s="1"/>
  <c r="H61" i="9"/>
  <c r="G61" i="9"/>
  <c r="E61" i="9" s="1"/>
  <c r="B61" i="9" s="1"/>
  <c r="F61" i="9"/>
  <c r="H60" i="9"/>
  <c r="G60" i="9"/>
  <c r="E60" i="9" s="1"/>
  <c r="B60" i="9" s="1"/>
  <c r="F60" i="9"/>
  <c r="H59" i="9"/>
  <c r="G59" i="9"/>
  <c r="F59" i="9"/>
  <c r="E59" i="9"/>
  <c r="B59" i="9" s="1"/>
  <c r="H58" i="9"/>
  <c r="G58" i="9"/>
  <c r="F58" i="9"/>
  <c r="E58" i="9"/>
  <c r="B58" i="9" s="1"/>
  <c r="H57" i="9"/>
  <c r="G57" i="9"/>
  <c r="E57" i="9" s="1"/>
  <c r="B57" i="9" s="1"/>
  <c r="F57" i="9"/>
  <c r="H56" i="9"/>
  <c r="G56" i="9"/>
  <c r="E56" i="9" s="1"/>
  <c r="B56" i="9" s="1"/>
  <c r="F56" i="9"/>
  <c r="H55" i="9"/>
  <c r="G55" i="9"/>
  <c r="F55" i="9"/>
  <c r="E55" i="9"/>
  <c r="B55" i="9" s="1"/>
  <c r="H54" i="9"/>
  <c r="G54" i="9"/>
  <c r="F54" i="9"/>
  <c r="E54" i="9"/>
  <c r="B54" i="9" s="1"/>
  <c r="H53" i="9"/>
  <c r="G53" i="9"/>
  <c r="E53" i="9" s="1"/>
  <c r="B53" i="9" s="1"/>
  <c r="F53" i="9"/>
  <c r="H52" i="9"/>
  <c r="G52" i="9"/>
  <c r="E52" i="9" s="1"/>
  <c r="B52" i="9" s="1"/>
  <c r="F52" i="9"/>
  <c r="H51" i="9"/>
  <c r="G51" i="9"/>
  <c r="F51" i="9"/>
  <c r="E51" i="9"/>
  <c r="B51" i="9" s="1"/>
  <c r="H50" i="9"/>
  <c r="G50" i="9"/>
  <c r="F50" i="9"/>
  <c r="E50" i="9"/>
  <c r="B50" i="9" s="1"/>
  <c r="H49" i="9"/>
  <c r="G49" i="9"/>
  <c r="E49" i="9" s="1"/>
  <c r="B49" i="9" s="1"/>
  <c r="F49" i="9"/>
  <c r="H48" i="9"/>
  <c r="G48" i="9"/>
  <c r="E48" i="9" s="1"/>
  <c r="B48" i="9" s="1"/>
  <c r="F48" i="9"/>
  <c r="H47" i="9"/>
  <c r="E47" i="9" s="1"/>
  <c r="B47" i="9" s="1"/>
  <c r="G47" i="9"/>
  <c r="F47" i="9"/>
  <c r="H46" i="9"/>
  <c r="G46" i="9"/>
  <c r="F46" i="9"/>
  <c r="E46" i="9"/>
  <c r="B46" i="9" s="1"/>
  <c r="H45" i="9"/>
  <c r="G45" i="9"/>
  <c r="E45" i="9" s="1"/>
  <c r="B45" i="9" s="1"/>
  <c r="F45" i="9"/>
  <c r="H44" i="9"/>
  <c r="G44" i="9"/>
  <c r="E44" i="9" s="1"/>
  <c r="B44" i="9" s="1"/>
  <c r="F44" i="9"/>
  <c r="H43" i="9"/>
  <c r="E43" i="9" s="1"/>
  <c r="B43" i="9" s="1"/>
  <c r="G43" i="9"/>
  <c r="F43" i="9"/>
  <c r="H42" i="9"/>
  <c r="G42" i="9"/>
  <c r="F42" i="9"/>
  <c r="E42" i="9"/>
  <c r="B42" i="9" s="1"/>
  <c r="H41" i="9"/>
  <c r="G41" i="9"/>
  <c r="E41" i="9" s="1"/>
  <c r="B41" i="9" s="1"/>
  <c r="F41" i="9"/>
  <c r="H40" i="9"/>
  <c r="G40" i="9"/>
  <c r="E40" i="9" s="1"/>
  <c r="B40" i="9" s="1"/>
  <c r="F40" i="9"/>
  <c r="H39" i="9"/>
  <c r="E39" i="9" s="1"/>
  <c r="B39" i="9" s="1"/>
  <c r="G39" i="9"/>
  <c r="F39" i="9"/>
  <c r="H38" i="9"/>
  <c r="G38" i="9"/>
  <c r="F38" i="9"/>
  <c r="E38" i="9"/>
  <c r="B38" i="9" s="1"/>
  <c r="H37" i="9"/>
  <c r="G37" i="9"/>
  <c r="E37" i="9" s="1"/>
  <c r="B37" i="9" s="1"/>
  <c r="F37" i="9"/>
  <c r="H36" i="9"/>
  <c r="G36" i="9"/>
  <c r="E36" i="9" s="1"/>
  <c r="B36" i="9" s="1"/>
  <c r="F36" i="9"/>
  <c r="H35" i="9"/>
  <c r="G35" i="9"/>
  <c r="F35" i="9"/>
  <c r="E35" i="9"/>
  <c r="B35" i="9"/>
  <c r="H34" i="9"/>
  <c r="G34" i="9"/>
  <c r="F34" i="9"/>
  <c r="E34" i="9"/>
  <c r="B34" i="9" s="1"/>
  <c r="H33" i="9"/>
  <c r="G33" i="9"/>
  <c r="F33" i="9"/>
  <c r="H32" i="9"/>
  <c r="G32" i="9"/>
  <c r="F32" i="9"/>
  <c r="H31" i="9"/>
  <c r="E31" i="9" s="1"/>
  <c r="B31" i="9" s="1"/>
  <c r="G31" i="9"/>
  <c r="F31" i="9"/>
  <c r="H30" i="9"/>
  <c r="G30" i="9"/>
  <c r="F30" i="9"/>
  <c r="E30" i="9"/>
  <c r="B30" i="9" s="1"/>
  <c r="H29" i="9"/>
  <c r="G29" i="9"/>
  <c r="E29" i="9" s="1"/>
  <c r="B29" i="9" s="1"/>
  <c r="F29" i="9"/>
  <c r="H28" i="9"/>
  <c r="G28" i="9"/>
  <c r="E28" i="9" s="1"/>
  <c r="B28" i="9" s="1"/>
  <c r="F28" i="9"/>
  <c r="H27" i="9"/>
  <c r="G27" i="9"/>
  <c r="F27" i="9"/>
  <c r="H26" i="9"/>
  <c r="G26" i="9"/>
  <c r="F26" i="9"/>
  <c r="E26" i="9"/>
  <c r="B26" i="9" s="1"/>
  <c r="H25" i="9"/>
  <c r="G25" i="9"/>
  <c r="E25" i="9" s="1"/>
  <c r="B25" i="9" s="1"/>
  <c r="F25" i="9"/>
  <c r="H24" i="9"/>
  <c r="G24" i="9"/>
  <c r="E24" i="9" s="1"/>
  <c r="B24" i="9" s="1"/>
  <c r="F24" i="9"/>
  <c r="H23" i="9"/>
  <c r="E23" i="9" s="1"/>
  <c r="B23" i="9" s="1"/>
  <c r="G23" i="9"/>
  <c r="F23" i="9"/>
  <c r="H22" i="9"/>
  <c r="G22" i="9"/>
  <c r="F22" i="9"/>
  <c r="E22" i="9"/>
  <c r="B22" i="9" s="1"/>
  <c r="F21" i="9"/>
  <c r="F4" i="9"/>
  <c r="O3" i="9"/>
  <c r="G275" i="9" s="1"/>
  <c r="E275" i="9" s="1"/>
  <c r="B275" i="9" s="1"/>
  <c r="I3" i="9"/>
  <c r="H3" i="9"/>
  <c r="G3" i="9"/>
  <c r="D101" i="8"/>
  <c r="D95" i="8"/>
  <c r="D90" i="8"/>
  <c r="D85" i="8"/>
  <c r="D80" i="8"/>
  <c r="D75" i="8"/>
  <c r="D70" i="8"/>
  <c r="D65" i="8"/>
  <c r="D60" i="8"/>
  <c r="D55" i="8"/>
  <c r="D50" i="8"/>
  <c r="C1525" i="1" s="1"/>
  <c r="D44" i="8"/>
  <c r="D36" i="8"/>
  <c r="D26" i="8"/>
  <c r="D24" i="8"/>
  <c r="C1499" i="1" s="1"/>
  <c r="H1499" i="1" s="1"/>
  <c r="D18" i="8"/>
  <c r="D8" i="8"/>
  <c r="D6" i="8" s="1"/>
  <c r="C1481" i="1" s="1"/>
  <c r="E44" i="7"/>
  <c r="D44" i="7"/>
  <c r="E39" i="7"/>
  <c r="D39" i="7"/>
  <c r="D38" i="7" s="1"/>
  <c r="E38" i="7"/>
  <c r="E30" i="7"/>
  <c r="D30" i="7"/>
  <c r="E23" i="7"/>
  <c r="E22" i="7" s="1"/>
  <c r="D23" i="7"/>
  <c r="D22" i="7"/>
  <c r="C1453" i="1" s="1"/>
  <c r="E14" i="7"/>
  <c r="D14" i="7"/>
  <c r="E7" i="7"/>
  <c r="D7" i="7"/>
  <c r="D6" i="7" s="1"/>
  <c r="E6" i="7"/>
  <c r="F140" i="6"/>
  <c r="F139" i="6"/>
  <c r="F138" i="6"/>
  <c r="F137" i="6"/>
  <c r="F136" i="6"/>
  <c r="F135" i="6"/>
  <c r="F134" i="6"/>
  <c r="F133" i="6"/>
  <c r="F132" i="6"/>
  <c r="F131" i="6"/>
  <c r="E130" i="6"/>
  <c r="E129" i="6" s="1"/>
  <c r="D1423" i="1" s="1"/>
  <c r="D130" i="6"/>
  <c r="F128" i="6"/>
  <c r="F127" i="6"/>
  <c r="F126" i="6"/>
  <c r="F125" i="6"/>
  <c r="F124" i="6"/>
  <c r="F123" i="6"/>
  <c r="E122" i="6"/>
  <c r="D122" i="6"/>
  <c r="F122" i="6" s="1"/>
  <c r="F121" i="6"/>
  <c r="F120" i="6"/>
  <c r="F119" i="6"/>
  <c r="F118" i="6"/>
  <c r="E118" i="6"/>
  <c r="D118" i="6"/>
  <c r="F117" i="6"/>
  <c r="F116" i="6"/>
  <c r="E115" i="6"/>
  <c r="E114" i="6" s="1"/>
  <c r="I27" i="3" s="1"/>
  <c r="D115" i="6"/>
  <c r="D114" i="6" s="1"/>
  <c r="C1408" i="1"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E82" i="6"/>
  <c r="F82" i="6" s="1"/>
  <c r="D82" i="6"/>
  <c r="F81" i="6"/>
  <c r="F80" i="6"/>
  <c r="F79" i="6"/>
  <c r="F78" i="6"/>
  <c r="F77" i="6"/>
  <c r="F76" i="6"/>
  <c r="F75" i="6"/>
  <c r="E75" i="6"/>
  <c r="D75" i="6"/>
  <c r="F74" i="6"/>
  <c r="F73" i="6"/>
  <c r="F72" i="6"/>
  <c r="F71" i="6"/>
  <c r="F70" i="6"/>
  <c r="F69" i="6"/>
  <c r="F68" i="6"/>
  <c r="F67" i="6"/>
  <c r="E66" i="6"/>
  <c r="F66" i="6" s="1"/>
  <c r="D66" i="6"/>
  <c r="F65" i="6"/>
  <c r="F64" i="6"/>
  <c r="F63" i="6"/>
  <c r="F62" i="6"/>
  <c r="E61" i="6"/>
  <c r="D61" i="6"/>
  <c r="F61" i="6" s="1"/>
  <c r="F60" i="6"/>
  <c r="F59" i="6"/>
  <c r="F58" i="6"/>
  <c r="F57" i="6"/>
  <c r="F56" i="6"/>
  <c r="F55" i="6"/>
  <c r="E54" i="6"/>
  <c r="F54" i="6" s="1"/>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F6"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D258" i="5"/>
  <c r="F258" i="5" s="1"/>
  <c r="F257" i="5"/>
  <c r="F256" i="5"/>
  <c r="F255" i="5"/>
  <c r="F254" i="5"/>
  <c r="F253" i="5"/>
  <c r="F252" i="5"/>
  <c r="F251" i="5"/>
  <c r="E250" i="5"/>
  <c r="D250" i="5"/>
  <c r="F250" i="5" s="1"/>
  <c r="F249" i="5"/>
  <c r="F248" i="5"/>
  <c r="F247" i="5"/>
  <c r="E246" i="5"/>
  <c r="E245" i="5" s="1"/>
  <c r="D1222" i="1" s="1"/>
  <c r="D246" i="5"/>
  <c r="F244" i="5"/>
  <c r="F243" i="5"/>
  <c r="E242" i="5"/>
  <c r="D242" i="5"/>
  <c r="F242" i="5" s="1"/>
  <c r="F241" i="5"/>
  <c r="F240" i="5"/>
  <c r="E239" i="5"/>
  <c r="F239" i="5" s="1"/>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7" i="5" s="1"/>
  <c r="F205" i="5"/>
  <c r="F204" i="5"/>
  <c r="F203" i="5"/>
  <c r="F202" i="5"/>
  <c r="F201" i="5"/>
  <c r="F200" i="5"/>
  <c r="F199" i="5"/>
  <c r="E198" i="5"/>
  <c r="D198" i="5"/>
  <c r="F198" i="5" s="1"/>
  <c r="F197" i="5"/>
  <c r="F196" i="5"/>
  <c r="F195" i="5"/>
  <c r="F194" i="5"/>
  <c r="F193" i="5"/>
  <c r="F192" i="5"/>
  <c r="F191" i="5"/>
  <c r="E191" i="5"/>
  <c r="E190" i="5" s="1"/>
  <c r="H309" i="9" s="1"/>
  <c r="D191" i="5"/>
  <c r="D190" i="5"/>
  <c r="G309" i="9" s="1"/>
  <c r="F189" i="5"/>
  <c r="F188" i="5"/>
  <c r="F187" i="5"/>
  <c r="F186" i="5"/>
  <c r="F185" i="5"/>
  <c r="F184" i="5"/>
  <c r="F183" i="5"/>
  <c r="F182" i="5"/>
  <c r="F181" i="5"/>
  <c r="E180" i="5"/>
  <c r="D180" i="5"/>
  <c r="D177" i="5" s="1"/>
  <c r="F179" i="5"/>
  <c r="F178" i="5"/>
  <c r="E177" i="5"/>
  <c r="H307" i="9" s="1"/>
  <c r="F173" i="5"/>
  <c r="F172" i="5"/>
  <c r="F171" i="5"/>
  <c r="E170" i="5"/>
  <c r="F170" i="5" s="1"/>
  <c r="D170" i="5"/>
  <c r="F169" i="5"/>
  <c r="F168" i="5"/>
  <c r="F167" i="5"/>
  <c r="F166" i="5"/>
  <c r="F165" i="5"/>
  <c r="E164" i="5"/>
  <c r="F164" i="5" s="1"/>
  <c r="D164" i="5"/>
  <c r="F163" i="5"/>
  <c r="F162" i="5"/>
  <c r="F161" i="5"/>
  <c r="F160" i="5"/>
  <c r="F159" i="5"/>
  <c r="F158" i="5"/>
  <c r="F157" i="5"/>
  <c r="F156" i="5"/>
  <c r="F155" i="5"/>
  <c r="F154" i="5"/>
  <c r="F153" i="5"/>
  <c r="F152" i="5"/>
  <c r="F151" i="5"/>
  <c r="F150" i="5"/>
  <c r="F149" i="5"/>
  <c r="E149" i="5"/>
  <c r="H290" i="9" s="1"/>
  <c r="D149" i="5"/>
  <c r="G290" i="9" s="1"/>
  <c r="F148" i="5"/>
  <c r="F147" i="5"/>
  <c r="E146" i="5"/>
  <c r="D146" i="5"/>
  <c r="F145" i="5"/>
  <c r="F144" i="5"/>
  <c r="F143" i="5"/>
  <c r="F142" i="5"/>
  <c r="E142" i="5"/>
  <c r="D142" i="5"/>
  <c r="F141" i="5"/>
  <c r="F140" i="5"/>
  <c r="F139" i="5"/>
  <c r="F138" i="5"/>
  <c r="F137" i="5"/>
  <c r="F136" i="5"/>
  <c r="F135" i="5"/>
  <c r="E135" i="5"/>
  <c r="D135" i="5"/>
  <c r="D134" i="5" s="1"/>
  <c r="F134" i="5" s="1"/>
  <c r="E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89" i="9" s="1"/>
  <c r="D88" i="5"/>
  <c r="G289" i="9" s="1"/>
  <c r="D87" i="5"/>
  <c r="F86" i="5"/>
  <c r="F85" i="5"/>
  <c r="F84" i="5"/>
  <c r="F83" i="5"/>
  <c r="F82" i="5"/>
  <c r="F81" i="5"/>
  <c r="F80" i="5"/>
  <c r="F79" i="5"/>
  <c r="E79" i="5"/>
  <c r="D79" i="5"/>
  <c r="D78" i="5" s="1"/>
  <c r="F78" i="5" s="1"/>
  <c r="E78" i="5"/>
  <c r="F77" i="5"/>
  <c r="F76" i="5"/>
  <c r="F75" i="5"/>
  <c r="F74" i="5"/>
  <c r="F73" i="5"/>
  <c r="F72" i="5"/>
  <c r="F71" i="5"/>
  <c r="E70" i="5"/>
  <c r="E69" i="5" s="1"/>
  <c r="D70" i="5"/>
  <c r="F70" i="5" s="1"/>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2" i="5" s="1"/>
  <c r="E12" i="5"/>
  <c r="F11" i="5"/>
  <c r="F10" i="5"/>
  <c r="F9" i="5"/>
  <c r="E8" i="5"/>
  <c r="E7" i="5"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9" i="4"/>
  <c r="F629" i="4" s="1"/>
  <c r="F628" i="4"/>
  <c r="F627" i="4"/>
  <c r="F626" i="4"/>
  <c r="E626" i="4"/>
  <c r="E625" i="4" s="1"/>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E594" i="4"/>
  <c r="E593" i="4" s="1"/>
  <c r="D594" i="4"/>
  <c r="D593" i="4" s="1"/>
  <c r="F592" i="4"/>
  <c r="F591" i="4"/>
  <c r="E590" i="4"/>
  <c r="D590" i="4"/>
  <c r="F590" i="4" s="1"/>
  <c r="F589" i="4"/>
  <c r="F588" i="4"/>
  <c r="E587" i="4"/>
  <c r="D587" i="4"/>
  <c r="F587" i="4" s="1"/>
  <c r="F586" i="4"/>
  <c r="E585" i="4"/>
  <c r="D585" i="4"/>
  <c r="F585" i="4" s="1"/>
  <c r="F584" i="4"/>
  <c r="F583" i="4"/>
  <c r="F582" i="4"/>
  <c r="F581" i="4"/>
  <c r="E581" i="4"/>
  <c r="D581" i="4"/>
  <c r="D580" i="4" s="1"/>
  <c r="F580" i="4" s="1"/>
  <c r="E580" i="4"/>
  <c r="F579" i="4"/>
  <c r="F578" i="4"/>
  <c r="F577" i="4"/>
  <c r="E577" i="4"/>
  <c r="D577" i="4"/>
  <c r="F576" i="4"/>
  <c r="F575" i="4"/>
  <c r="E574" i="4"/>
  <c r="D574" i="4"/>
  <c r="F574" i="4" s="1"/>
  <c r="F573" i="4"/>
  <c r="F572" i="4"/>
  <c r="E571" i="4"/>
  <c r="D571" i="4"/>
  <c r="F571" i="4" s="1"/>
  <c r="F570" i="4"/>
  <c r="F569" i="4"/>
  <c r="F568" i="4"/>
  <c r="E568" i="4"/>
  <c r="E567" i="4" s="1"/>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E528" i="4" s="1"/>
  <c r="D530" i="4"/>
  <c r="D529" i="4" s="1"/>
  <c r="F527" i="4"/>
  <c r="F526" i="4"/>
  <c r="F525" i="4"/>
  <c r="E525" i="4"/>
  <c r="D525" i="4"/>
  <c r="F524" i="4"/>
  <c r="F523" i="4"/>
  <c r="E522" i="4"/>
  <c r="D522" i="4"/>
  <c r="F522" i="4" s="1"/>
  <c r="F521" i="4"/>
  <c r="F520" i="4"/>
  <c r="E519" i="4"/>
  <c r="D519" i="4"/>
  <c r="F519" i="4" s="1"/>
  <c r="F518" i="4"/>
  <c r="F517" i="4"/>
  <c r="F516" i="4"/>
  <c r="E516" i="4"/>
  <c r="E515" i="4" s="1"/>
  <c r="D516"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F483" i="4"/>
  <c r="F482" i="4"/>
  <c r="E481" i="4"/>
  <c r="D481" i="4"/>
  <c r="F481" i="4" s="1"/>
  <c r="F480" i="4"/>
  <c r="F479" i="4"/>
  <c r="F478" i="4"/>
  <c r="E478" i="4"/>
  <c r="D478" i="4"/>
  <c r="F477" i="4"/>
  <c r="F476" i="4"/>
  <c r="F475" i="4"/>
  <c r="F474" i="4"/>
  <c r="E473" i="4"/>
  <c r="E472" i="4" s="1"/>
  <c r="D473" i="4"/>
  <c r="F473" i="4" s="1"/>
  <c r="F471" i="4"/>
  <c r="F470" i="4"/>
  <c r="E469" i="4"/>
  <c r="D469" i="4"/>
  <c r="F469" i="4" s="1"/>
  <c r="F468" i="4"/>
  <c r="F467" i="4"/>
  <c r="F466" i="4"/>
  <c r="E466" i="4"/>
  <c r="D466" i="4"/>
  <c r="F465" i="4"/>
  <c r="F464" i="4"/>
  <c r="F463" i="4"/>
  <c r="E463" i="4"/>
  <c r="D463" i="4"/>
  <c r="F462" i="4"/>
  <c r="F461" i="4"/>
  <c r="E460" i="4"/>
  <c r="E459" i="4" s="1"/>
  <c r="D460" i="4"/>
  <c r="D459" i="4" s="1"/>
  <c r="F459"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D421" i="4"/>
  <c r="F421" i="4" s="1"/>
  <c r="F418" i="4"/>
  <c r="E418" i="4"/>
  <c r="D418" i="4"/>
  <c r="E417" i="4"/>
  <c r="D417" i="4"/>
  <c r="E416" i="4"/>
  <c r="D416" i="4"/>
  <c r="F416" i="4" s="1"/>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F368" i="4"/>
  <c r="F367" i="4"/>
  <c r="F366" i="4"/>
  <c r="F365" i="4"/>
  <c r="E364" i="4"/>
  <c r="E363" i="4" s="1"/>
  <c r="D364" i="4"/>
  <c r="F364" i="4" s="1"/>
  <c r="F362" i="4"/>
  <c r="F361" i="4"/>
  <c r="F360" i="4"/>
  <c r="F359" i="4"/>
  <c r="F358" i="4"/>
  <c r="F357" i="4"/>
  <c r="E356" i="4"/>
  <c r="D356" i="4"/>
  <c r="F356" i="4" s="1"/>
  <c r="F355" i="4"/>
  <c r="F354" i="4"/>
  <c r="F353" i="4"/>
  <c r="F352" i="4"/>
  <c r="E352" i="4"/>
  <c r="D352" i="4"/>
  <c r="D351" i="4" s="1"/>
  <c r="E351" i="4"/>
  <c r="E350" i="4" s="1"/>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F312" i="4" s="1"/>
  <c r="F310" i="4"/>
  <c r="F309" i="4"/>
  <c r="F308" i="4"/>
  <c r="F307" i="4"/>
  <c r="F306" i="4"/>
  <c r="F305" i="4"/>
  <c r="E304" i="4"/>
  <c r="D304" i="4"/>
  <c r="F304" i="4" s="1"/>
  <c r="F303" i="4"/>
  <c r="F302" i="4"/>
  <c r="F301" i="4"/>
  <c r="F300" i="4"/>
  <c r="E300" i="4"/>
  <c r="D300" i="4"/>
  <c r="D299" i="4" s="1"/>
  <c r="E299" i="4"/>
  <c r="E298" i="4" s="1"/>
  <c r="E407" i="4" s="1"/>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F268" i="4" s="1"/>
  <c r="D268" i="4"/>
  <c r="F267" i="4"/>
  <c r="F266" i="4"/>
  <c r="F265" i="4"/>
  <c r="E264" i="4"/>
  <c r="E263" i="4" s="1"/>
  <c r="D264" i="4"/>
  <c r="D263" i="4" s="1"/>
  <c r="F262" i="4"/>
  <c r="F261" i="4"/>
  <c r="F260" i="4"/>
  <c r="E259" i="4"/>
  <c r="D259" i="4"/>
  <c r="F259" i="4" s="1"/>
  <c r="F258" i="4"/>
  <c r="F257" i="4"/>
  <c r="F256" i="4"/>
  <c r="F255" i="4"/>
  <c r="F254" i="4"/>
  <c r="E253" i="4"/>
  <c r="E252" i="4" s="1"/>
  <c r="D253" i="4"/>
  <c r="F253"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5" i="4" s="1"/>
  <c r="F223" i="4"/>
  <c r="F222" i="4"/>
  <c r="F221" i="4"/>
  <c r="F220" i="4"/>
  <c r="F219" i="4"/>
  <c r="E219" i="4"/>
  <c r="D219" i="4"/>
  <c r="F218" i="4"/>
  <c r="F217" i="4"/>
  <c r="E216" i="4"/>
  <c r="E215" i="4" s="1"/>
  <c r="D216" i="4"/>
  <c r="D215" i="4" s="1"/>
  <c r="F214" i="4"/>
  <c r="F213" i="4"/>
  <c r="F212" i="4"/>
  <c r="F211" i="4"/>
  <c r="E210" i="4"/>
  <c r="F210" i="4" s="1"/>
  <c r="D210" i="4"/>
  <c r="F209" i="4"/>
  <c r="F208" i="4"/>
  <c r="F207" i="4"/>
  <c r="F206" i="4"/>
  <c r="F205" i="4"/>
  <c r="F204" i="4"/>
  <c r="F203" i="4"/>
  <c r="E202" i="4"/>
  <c r="D202" i="4"/>
  <c r="F202" i="4" s="1"/>
  <c r="F201" i="4"/>
  <c r="F200" i="4"/>
  <c r="F199" i="4"/>
  <c r="F198" i="4"/>
  <c r="F197" i="4"/>
  <c r="E197" i="4"/>
  <c r="D197" i="4"/>
  <c r="D196" i="4" s="1"/>
  <c r="F196" i="4" s="1"/>
  <c r="E196"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E164" i="4"/>
  <c r="D164" i="4"/>
  <c r="D163" i="4"/>
  <c r="F162" i="4"/>
  <c r="F161" i="4"/>
  <c r="F160" i="4"/>
  <c r="F159" i="4"/>
  <c r="E159" i="4"/>
  <c r="D159" i="4"/>
  <c r="F158" i="4"/>
  <c r="F157" i="4"/>
  <c r="F156" i="4"/>
  <c r="F155" i="4"/>
  <c r="F154" i="4"/>
  <c r="F153" i="4"/>
  <c r="E153" i="4"/>
  <c r="D153" i="4"/>
  <c r="D152" i="4" s="1"/>
  <c r="E152" i="4"/>
  <c r="F150" i="4"/>
  <c r="F149" i="4"/>
  <c r="F148" i="4"/>
  <c r="F147" i="4"/>
  <c r="F146" i="4"/>
  <c r="F145" i="4"/>
  <c r="F144" i="4"/>
  <c r="F143" i="4"/>
  <c r="F142" i="4"/>
  <c r="F141" i="4"/>
  <c r="E140" i="4"/>
  <c r="D140" i="4"/>
  <c r="D139" i="4"/>
  <c r="F138" i="4"/>
  <c r="F137" i="4"/>
  <c r="F136" i="4"/>
  <c r="F135" i="4"/>
  <c r="E134" i="4"/>
  <c r="E133" i="4" s="1"/>
  <c r="D134" i="4"/>
  <c r="D133" i="4" s="1"/>
  <c r="F132" i="4"/>
  <c r="F131" i="4"/>
  <c r="F130" i="4"/>
  <c r="F129" i="4"/>
  <c r="E128" i="4"/>
  <c r="F128" i="4" s="1"/>
  <c r="D128" i="4"/>
  <c r="F127" i="4"/>
  <c r="F126" i="4"/>
  <c r="F125" i="4"/>
  <c r="E125" i="4"/>
  <c r="D125" i="4"/>
  <c r="D124" i="4" s="1"/>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F68" i="4"/>
  <c r="E68" i="4"/>
  <c r="D68" i="4"/>
  <c r="F67" i="4"/>
  <c r="F66" i="4"/>
  <c r="F65" i="4"/>
  <c r="E65" i="4"/>
  <c r="D65" i="4"/>
  <c r="F64" i="4"/>
  <c r="F63" i="4"/>
  <c r="E62" i="4"/>
  <c r="D62" i="4"/>
  <c r="F62" i="4" s="1"/>
  <c r="F61" i="4"/>
  <c r="F60" i="4"/>
  <c r="E59" i="4"/>
  <c r="D59" i="4"/>
  <c r="F59" i="4" s="1"/>
  <c r="F58" i="4"/>
  <c r="F57" i="4"/>
  <c r="F56" i="4"/>
  <c r="F55" i="4"/>
  <c r="E54" i="4"/>
  <c r="D54" i="4"/>
  <c r="F54" i="4" s="1"/>
  <c r="F53" i="4"/>
  <c r="F52" i="4"/>
  <c r="E51" i="4"/>
  <c r="E50" i="4" s="1"/>
  <c r="D51" i="4"/>
  <c r="F49" i="4"/>
  <c r="F48" i="4"/>
  <c r="F47" i="4"/>
  <c r="F46" i="4"/>
  <c r="F45" i="4"/>
  <c r="E45" i="4"/>
  <c r="D45" i="4"/>
  <c r="F44" i="4"/>
  <c r="E44" i="4"/>
  <c r="D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D7" i="4"/>
  <c r="I36" i="3"/>
  <c r="G36" i="3"/>
  <c r="B36" i="3"/>
  <c r="G35" i="3"/>
  <c r="B35" i="3"/>
  <c r="G34" i="3"/>
  <c r="B34" i="3"/>
  <c r="I33" i="3"/>
  <c r="G33" i="3"/>
  <c r="B33" i="3"/>
  <c r="I32" i="3"/>
  <c r="H32" i="3"/>
  <c r="G32" i="3"/>
  <c r="B32" i="3"/>
  <c r="I31" i="3"/>
  <c r="H31" i="3"/>
  <c r="G31" i="3"/>
  <c r="B31" i="3"/>
  <c r="I30" i="3"/>
  <c r="G30" i="3"/>
  <c r="B30" i="3"/>
  <c r="G29" i="3"/>
  <c r="B29" i="3"/>
  <c r="G28" i="3"/>
  <c r="B28" i="3"/>
  <c r="G27" i="3"/>
  <c r="B27" i="3"/>
  <c r="I26" i="3"/>
  <c r="H26" i="3"/>
  <c r="G26" i="3"/>
  <c r="B26" i="3"/>
  <c r="I25" i="3"/>
  <c r="G25" i="3"/>
  <c r="B25" i="3"/>
  <c r="H24" i="3"/>
  <c r="G24" i="3"/>
  <c r="B24" i="3"/>
  <c r="G23" i="3"/>
  <c r="B23" i="3"/>
  <c r="G22" i="3"/>
  <c r="B22" i="3"/>
  <c r="G21" i="3"/>
  <c r="B21" i="3"/>
  <c r="I20" i="3"/>
  <c r="G20" i="3"/>
  <c r="B20" i="3"/>
  <c r="G19" i="3"/>
  <c r="B19" i="3"/>
  <c r="G18" i="3"/>
  <c r="B18" i="3"/>
  <c r="G17" i="3"/>
  <c r="B17" i="3"/>
  <c r="G16" i="3"/>
  <c r="B16" i="3"/>
  <c r="H10" i="3" a="1"/>
  <c r="H10" i="3" s="1"/>
  <c r="L3" i="9" s="1"/>
  <c r="H1580" i="1"/>
  <c r="G1580" i="1"/>
  <c r="C1580" i="1"/>
  <c r="C1579" i="1"/>
  <c r="H1579" i="1" s="1"/>
  <c r="C1578" i="1"/>
  <c r="C1577" i="1"/>
  <c r="G1577" i="1" s="1"/>
  <c r="C1576" i="1"/>
  <c r="H1576" i="1" s="1"/>
  <c r="C1575" i="1"/>
  <c r="H1575" i="1" s="1"/>
  <c r="C1574" i="1"/>
  <c r="H1573" i="1"/>
  <c r="C1573" i="1"/>
  <c r="G1573" i="1" s="1"/>
  <c r="H1572" i="1"/>
  <c r="G1572" i="1"/>
  <c r="C1572" i="1"/>
  <c r="C1571" i="1"/>
  <c r="H1571" i="1" s="1"/>
  <c r="C1570" i="1"/>
  <c r="H1569" i="1"/>
  <c r="C1569" i="1"/>
  <c r="G1569" i="1" s="1"/>
  <c r="H1568" i="1"/>
  <c r="G1568" i="1"/>
  <c r="C1568" i="1"/>
  <c r="C1567" i="1"/>
  <c r="H1567" i="1" s="1"/>
  <c r="C1566" i="1"/>
  <c r="H1565" i="1"/>
  <c r="C1565" i="1"/>
  <c r="G1565" i="1" s="1"/>
  <c r="H1564" i="1"/>
  <c r="G1564" i="1"/>
  <c r="C1564" i="1"/>
  <c r="C1563" i="1"/>
  <c r="H1563" i="1" s="1"/>
  <c r="C1562" i="1"/>
  <c r="H1561" i="1"/>
  <c r="C1561" i="1"/>
  <c r="G1561" i="1" s="1"/>
  <c r="H1560" i="1"/>
  <c r="G1560" i="1"/>
  <c r="C1560" i="1"/>
  <c r="C1559" i="1"/>
  <c r="H1559" i="1" s="1"/>
  <c r="C1558" i="1"/>
  <c r="H1557" i="1"/>
  <c r="C1557" i="1"/>
  <c r="G1557" i="1" s="1"/>
  <c r="H1556" i="1"/>
  <c r="G1556" i="1"/>
  <c r="C1556" i="1"/>
  <c r="C1555" i="1"/>
  <c r="H1555" i="1" s="1"/>
  <c r="C1554" i="1"/>
  <c r="H1553" i="1"/>
  <c r="C1553" i="1"/>
  <c r="G1553" i="1" s="1"/>
  <c r="H1552" i="1"/>
  <c r="G1552" i="1"/>
  <c r="C1552" i="1"/>
  <c r="C1551" i="1"/>
  <c r="H1551" i="1" s="1"/>
  <c r="C1550" i="1"/>
  <c r="H1549" i="1"/>
  <c r="C1549" i="1"/>
  <c r="G1549" i="1" s="1"/>
  <c r="H1548" i="1"/>
  <c r="G1548" i="1"/>
  <c r="C1548" i="1"/>
  <c r="C1547" i="1"/>
  <c r="H1547" i="1" s="1"/>
  <c r="C1546" i="1"/>
  <c r="H1545" i="1"/>
  <c r="C1545" i="1"/>
  <c r="G1545" i="1" s="1"/>
  <c r="H1544" i="1"/>
  <c r="G1544" i="1"/>
  <c r="C1544" i="1"/>
  <c r="C1543" i="1"/>
  <c r="H1543" i="1" s="1"/>
  <c r="C1542" i="1"/>
  <c r="H1541" i="1"/>
  <c r="C1541" i="1"/>
  <c r="G1541" i="1" s="1"/>
  <c r="H1540" i="1"/>
  <c r="G1540" i="1"/>
  <c r="C1540" i="1"/>
  <c r="C1539" i="1"/>
  <c r="H1539" i="1" s="1"/>
  <c r="C1538" i="1"/>
  <c r="H1537" i="1"/>
  <c r="C1537" i="1"/>
  <c r="G1537" i="1" s="1"/>
  <c r="H1536" i="1"/>
  <c r="G1536" i="1"/>
  <c r="C1536" i="1"/>
  <c r="C1535" i="1"/>
  <c r="H1535" i="1" s="1"/>
  <c r="C1534" i="1"/>
  <c r="H1533" i="1"/>
  <c r="C1533" i="1"/>
  <c r="G1533" i="1" s="1"/>
  <c r="H1532" i="1"/>
  <c r="G1532" i="1"/>
  <c r="C1532" i="1"/>
  <c r="C1531" i="1"/>
  <c r="H1531" i="1" s="1"/>
  <c r="C1530" i="1"/>
  <c r="H1529" i="1"/>
  <c r="C1529" i="1"/>
  <c r="G1529" i="1" s="1"/>
  <c r="H1528" i="1"/>
  <c r="G1528" i="1"/>
  <c r="C1528" i="1"/>
  <c r="C1527" i="1"/>
  <c r="H1527" i="1" s="1"/>
  <c r="C1526" i="1"/>
  <c r="C1523" i="1"/>
  <c r="H1523" i="1" s="1"/>
  <c r="C1522" i="1"/>
  <c r="H1521" i="1"/>
  <c r="C1521" i="1"/>
  <c r="G1521" i="1" s="1"/>
  <c r="H1520" i="1"/>
  <c r="G1520" i="1"/>
  <c r="C1520" i="1"/>
  <c r="C1519" i="1"/>
  <c r="H1519" i="1" s="1"/>
  <c r="H1516" i="1"/>
  <c r="G1516" i="1"/>
  <c r="C1516" i="1"/>
  <c r="C1515" i="1"/>
  <c r="H1515" i="1" s="1"/>
  <c r="C1514" i="1"/>
  <c r="H1513" i="1"/>
  <c r="C1513" i="1"/>
  <c r="G1513" i="1" s="1"/>
  <c r="H1512" i="1"/>
  <c r="G1512" i="1"/>
  <c r="C1512" i="1"/>
  <c r="C1511" i="1"/>
  <c r="H1511" i="1" s="1"/>
  <c r="C1510" i="1"/>
  <c r="H1509" i="1"/>
  <c r="C1509" i="1"/>
  <c r="G1509" i="1" s="1"/>
  <c r="H1508" i="1"/>
  <c r="G1508" i="1"/>
  <c r="C1508" i="1"/>
  <c r="C1507" i="1"/>
  <c r="H1507" i="1" s="1"/>
  <c r="C1506" i="1"/>
  <c r="H1505" i="1"/>
  <c r="C1505" i="1"/>
  <c r="G1505" i="1" s="1"/>
  <c r="H1504" i="1"/>
  <c r="G1504" i="1"/>
  <c r="C1504" i="1"/>
  <c r="C1503" i="1"/>
  <c r="H1503" i="1" s="1"/>
  <c r="C1502" i="1"/>
  <c r="C1501" i="1"/>
  <c r="G1501" i="1" s="1"/>
  <c r="C1500" i="1"/>
  <c r="G1500" i="1" s="1"/>
  <c r="C1498" i="1"/>
  <c r="H1497" i="1"/>
  <c r="C1497" i="1"/>
  <c r="G1497" i="1" s="1"/>
  <c r="H1496" i="1"/>
  <c r="G1496" i="1"/>
  <c r="C1496" i="1"/>
  <c r="C1495" i="1"/>
  <c r="H1495" i="1" s="1"/>
  <c r="C1494" i="1"/>
  <c r="H1493" i="1"/>
  <c r="C1493" i="1"/>
  <c r="G1493" i="1" s="1"/>
  <c r="H1492" i="1"/>
  <c r="G1492" i="1"/>
  <c r="C1492" i="1"/>
  <c r="C1491" i="1"/>
  <c r="H1491" i="1" s="1"/>
  <c r="C1490" i="1"/>
  <c r="H1489" i="1"/>
  <c r="C1489" i="1"/>
  <c r="G1489" i="1" s="1"/>
  <c r="H1488" i="1"/>
  <c r="G1488" i="1"/>
  <c r="C1488" i="1"/>
  <c r="C1487" i="1"/>
  <c r="H1487" i="1" s="1"/>
  <c r="C1486" i="1"/>
  <c r="H1485" i="1"/>
  <c r="G1485" i="1"/>
  <c r="C1485" i="1"/>
  <c r="H1484" i="1"/>
  <c r="G1484" i="1"/>
  <c r="C1484" i="1"/>
  <c r="C1483" i="1"/>
  <c r="C1482" i="1"/>
  <c r="C1480" i="1"/>
  <c r="G1480" i="1" s="1"/>
  <c r="D1479" i="1"/>
  <c r="C1479" i="1"/>
  <c r="H1479" i="1" s="1"/>
  <c r="J1478" i="1"/>
  <c r="G1478" i="1"/>
  <c r="D1478" i="1"/>
  <c r="C1478" i="1"/>
  <c r="H1478" i="1" s="1"/>
  <c r="D1477" i="1"/>
  <c r="C1477" i="1"/>
  <c r="H1477" i="1" s="1"/>
  <c r="J1476" i="1"/>
  <c r="G1476" i="1"/>
  <c r="D1476" i="1"/>
  <c r="C1476" i="1"/>
  <c r="H1476" i="1" s="1"/>
  <c r="G1475" i="1"/>
  <c r="D1475" i="1"/>
  <c r="C1475" i="1"/>
  <c r="H1474" i="1"/>
  <c r="D1474" i="1"/>
  <c r="C1474" i="1"/>
  <c r="J1473" i="1"/>
  <c r="G1473" i="1"/>
  <c r="D1473" i="1"/>
  <c r="C1473" i="1"/>
  <c r="H1472" i="1"/>
  <c r="D1472" i="1"/>
  <c r="C1472" i="1"/>
  <c r="J1471" i="1"/>
  <c r="G1471" i="1"/>
  <c r="D1471" i="1"/>
  <c r="C1471" i="1"/>
  <c r="D1470" i="1"/>
  <c r="G1470" i="1" s="1"/>
  <c r="C1470" i="1"/>
  <c r="D1469" i="1"/>
  <c r="G1469" i="1" s="1"/>
  <c r="C1469" i="1"/>
  <c r="H1469" i="1" s="1"/>
  <c r="D1468" i="1"/>
  <c r="C1468" i="1"/>
  <c r="D1467" i="1"/>
  <c r="G1467" i="1" s="1"/>
  <c r="I1467" i="1" s="1"/>
  <c r="C1467" i="1"/>
  <c r="H1467" i="1" s="1"/>
  <c r="D1466" i="1"/>
  <c r="C1466" i="1"/>
  <c r="D1465" i="1"/>
  <c r="G1465" i="1" s="1"/>
  <c r="I1465" i="1" s="1"/>
  <c r="C1465" i="1"/>
  <c r="H1465" i="1" s="1"/>
  <c r="D1464" i="1"/>
  <c r="C1464" i="1"/>
  <c r="D1463" i="1"/>
  <c r="G1463" i="1" s="1"/>
  <c r="I1463" i="1" s="1"/>
  <c r="C1463" i="1"/>
  <c r="H1463" i="1" s="1"/>
  <c r="D1462" i="1"/>
  <c r="C1462" i="1"/>
  <c r="D1461" i="1"/>
  <c r="C1461" i="1"/>
  <c r="G1461" i="1" s="1"/>
  <c r="J1460" i="1"/>
  <c r="G1460" i="1"/>
  <c r="D1460" i="1"/>
  <c r="C1460" i="1"/>
  <c r="H1460" i="1" s="1"/>
  <c r="D1459" i="1"/>
  <c r="C1459" i="1"/>
  <c r="H1459" i="1" s="1"/>
  <c r="J1458" i="1"/>
  <c r="G1458" i="1"/>
  <c r="D1458" i="1"/>
  <c r="C1458" i="1"/>
  <c r="H1458" i="1" s="1"/>
  <c r="D1457" i="1"/>
  <c r="C1457" i="1"/>
  <c r="H1457" i="1" s="1"/>
  <c r="D1456" i="1"/>
  <c r="G1456" i="1" s="1"/>
  <c r="C1456" i="1"/>
  <c r="D1455" i="1"/>
  <c r="C1455" i="1"/>
  <c r="H1455" i="1" s="1"/>
  <c r="D1454" i="1"/>
  <c r="C1454" i="1"/>
  <c r="G1454" i="1" s="1"/>
  <c r="D1453" i="1"/>
  <c r="D1452" i="1"/>
  <c r="C1452" i="1"/>
  <c r="H1451" i="1"/>
  <c r="D1451" i="1"/>
  <c r="C1451" i="1"/>
  <c r="D1450" i="1"/>
  <c r="C1450" i="1"/>
  <c r="H1449" i="1"/>
  <c r="D1449" i="1"/>
  <c r="C1449" i="1"/>
  <c r="D1448" i="1"/>
  <c r="C1448" i="1"/>
  <c r="H1447" i="1"/>
  <c r="D1447" i="1"/>
  <c r="C1447" i="1"/>
  <c r="D1446" i="1"/>
  <c r="C1446" i="1"/>
  <c r="H1445" i="1"/>
  <c r="G1445" i="1"/>
  <c r="D1445" i="1"/>
  <c r="C1445" i="1"/>
  <c r="J1445" i="1" s="1"/>
  <c r="D1444" i="1"/>
  <c r="C1444" i="1"/>
  <c r="D1443" i="1"/>
  <c r="G1443" i="1" s="1"/>
  <c r="C1443" i="1"/>
  <c r="H1442" i="1"/>
  <c r="D1442" i="1"/>
  <c r="C1442" i="1"/>
  <c r="J1442" i="1" s="1"/>
  <c r="D1441" i="1"/>
  <c r="G1441" i="1" s="1"/>
  <c r="C1441" i="1"/>
  <c r="H1440" i="1"/>
  <c r="D1440" i="1"/>
  <c r="C1440" i="1"/>
  <c r="J1440" i="1" s="1"/>
  <c r="D1439" i="1"/>
  <c r="G1439" i="1" s="1"/>
  <c r="C1439" i="1"/>
  <c r="D1438" i="1"/>
  <c r="G1438" i="1" s="1"/>
  <c r="C1438" i="1"/>
  <c r="D1437" i="1"/>
  <c r="G1437" i="1" s="1"/>
  <c r="C1437" i="1"/>
  <c r="D1434" i="1"/>
  <c r="G1434" i="1" s="1"/>
  <c r="C1434" i="1"/>
  <c r="H1434" i="1" s="1"/>
  <c r="D1433" i="1"/>
  <c r="G1433" i="1" s="1"/>
  <c r="C1433" i="1"/>
  <c r="H1433" i="1" s="1"/>
  <c r="D1432" i="1"/>
  <c r="G1432" i="1" s="1"/>
  <c r="C1432" i="1"/>
  <c r="H1432" i="1" s="1"/>
  <c r="D1431" i="1"/>
  <c r="G1431" i="1" s="1"/>
  <c r="C1431" i="1"/>
  <c r="H1431" i="1" s="1"/>
  <c r="D1430" i="1"/>
  <c r="G1430" i="1" s="1"/>
  <c r="C1430" i="1"/>
  <c r="H1430" i="1" s="1"/>
  <c r="D1429" i="1"/>
  <c r="G1429" i="1" s="1"/>
  <c r="C1429" i="1"/>
  <c r="H1429" i="1" s="1"/>
  <c r="D1428" i="1"/>
  <c r="G1428" i="1" s="1"/>
  <c r="C1428" i="1"/>
  <c r="H1428" i="1" s="1"/>
  <c r="D1427" i="1"/>
  <c r="G1427" i="1" s="1"/>
  <c r="C1427" i="1"/>
  <c r="H1427" i="1" s="1"/>
  <c r="D1426" i="1"/>
  <c r="C1426" i="1"/>
  <c r="D1425" i="1"/>
  <c r="G1425" i="1" s="1"/>
  <c r="C1425" i="1"/>
  <c r="H1425" i="1" s="1"/>
  <c r="C1424" i="1"/>
  <c r="D1422" i="1"/>
  <c r="G1422" i="1" s="1"/>
  <c r="C1422" i="1"/>
  <c r="D1421" i="1"/>
  <c r="G1421" i="1" s="1"/>
  <c r="C1421" i="1"/>
  <c r="D1420" i="1"/>
  <c r="C1420" i="1"/>
  <c r="D1419" i="1"/>
  <c r="G1419" i="1" s="1"/>
  <c r="C1419" i="1"/>
  <c r="D1418" i="1"/>
  <c r="G1418" i="1" s="1"/>
  <c r="C1418" i="1"/>
  <c r="D1417" i="1"/>
  <c r="G1417" i="1" s="1"/>
  <c r="C1417" i="1"/>
  <c r="D1416" i="1"/>
  <c r="G1416" i="1" s="1"/>
  <c r="C1416" i="1"/>
  <c r="D1415" i="1"/>
  <c r="G1415" i="1" s="1"/>
  <c r="C1415" i="1"/>
  <c r="D1414" i="1"/>
  <c r="G1414" i="1" s="1"/>
  <c r="C1414" i="1"/>
  <c r="D1413" i="1"/>
  <c r="G1413" i="1" s="1"/>
  <c r="C1413" i="1"/>
  <c r="D1412" i="1"/>
  <c r="G1412" i="1" s="1"/>
  <c r="C1412" i="1"/>
  <c r="D1411" i="1"/>
  <c r="G1411" i="1" s="1"/>
  <c r="C1411" i="1"/>
  <c r="D1410" i="1"/>
  <c r="G1410" i="1" s="1"/>
  <c r="C1410" i="1"/>
  <c r="D1407" i="1"/>
  <c r="G1407" i="1" s="1"/>
  <c r="C1407" i="1"/>
  <c r="D1406" i="1"/>
  <c r="G1406" i="1" s="1"/>
  <c r="C1406" i="1"/>
  <c r="D1405" i="1"/>
  <c r="G1405" i="1" s="1"/>
  <c r="C1405" i="1"/>
  <c r="D1404" i="1"/>
  <c r="G1404" i="1" s="1"/>
  <c r="C1404" i="1"/>
  <c r="D1403" i="1"/>
  <c r="G1403" i="1" s="1"/>
  <c r="C1403" i="1"/>
  <c r="D1402" i="1"/>
  <c r="G1402" i="1" s="1"/>
  <c r="C1402" i="1"/>
  <c r="D1401" i="1"/>
  <c r="G1401" i="1" s="1"/>
  <c r="C1401" i="1"/>
  <c r="D1400" i="1"/>
  <c r="G1400" i="1" s="1"/>
  <c r="C1400" i="1"/>
  <c r="D1399" i="1"/>
  <c r="G1399" i="1" s="1"/>
  <c r="C1399" i="1"/>
  <c r="D1398" i="1"/>
  <c r="G1398" i="1" s="1"/>
  <c r="C1398" i="1"/>
  <c r="D1397" i="1"/>
  <c r="G1397" i="1" s="1"/>
  <c r="C1397" i="1"/>
  <c r="D1396" i="1"/>
  <c r="G1396" i="1" s="1"/>
  <c r="C1396" i="1"/>
  <c r="D1395" i="1"/>
  <c r="G1395" i="1" s="1"/>
  <c r="C1395" i="1"/>
  <c r="D1394" i="1"/>
  <c r="G1394" i="1" s="1"/>
  <c r="C1394" i="1"/>
  <c r="D1393" i="1"/>
  <c r="G1393" i="1" s="1"/>
  <c r="C1393" i="1"/>
  <c r="D1392" i="1"/>
  <c r="G1392" i="1" s="1"/>
  <c r="C1392" i="1"/>
  <c r="D1391" i="1"/>
  <c r="G1391" i="1" s="1"/>
  <c r="C1391" i="1"/>
  <c r="D1390" i="1"/>
  <c r="G1390" i="1" s="1"/>
  <c r="C1390" i="1"/>
  <c r="D1389" i="1"/>
  <c r="G1389" i="1" s="1"/>
  <c r="C1389" i="1"/>
  <c r="D1388" i="1"/>
  <c r="G1388" i="1" s="1"/>
  <c r="C1388" i="1"/>
  <c r="D1387" i="1"/>
  <c r="G1387" i="1" s="1"/>
  <c r="C1387" i="1"/>
  <c r="D1386" i="1"/>
  <c r="G1386" i="1" s="1"/>
  <c r="C1386" i="1"/>
  <c r="D1385" i="1"/>
  <c r="G1385" i="1" s="1"/>
  <c r="C1385" i="1"/>
  <c r="D1384" i="1"/>
  <c r="G1384" i="1" s="1"/>
  <c r="C1384" i="1"/>
  <c r="D1383" i="1"/>
  <c r="G1383" i="1" s="1"/>
  <c r="C1383" i="1"/>
  <c r="D1382" i="1"/>
  <c r="G1382" i="1" s="1"/>
  <c r="C1382" i="1"/>
  <c r="D1381" i="1"/>
  <c r="G1381" i="1" s="1"/>
  <c r="C1381" i="1"/>
  <c r="D1380" i="1"/>
  <c r="G1380" i="1" s="1"/>
  <c r="C1380" i="1"/>
  <c r="D1379" i="1"/>
  <c r="G1379" i="1" s="1"/>
  <c r="C1379" i="1"/>
  <c r="D1378" i="1"/>
  <c r="G1378" i="1" s="1"/>
  <c r="C1378" i="1"/>
  <c r="D1377" i="1"/>
  <c r="G1377" i="1" s="1"/>
  <c r="C1377" i="1"/>
  <c r="D1376" i="1"/>
  <c r="G1376" i="1" s="1"/>
  <c r="C1376" i="1"/>
  <c r="D1375" i="1"/>
  <c r="G1375" i="1" s="1"/>
  <c r="C1375" i="1"/>
  <c r="D1374" i="1"/>
  <c r="G1374" i="1" s="1"/>
  <c r="C1374" i="1"/>
  <c r="D1373" i="1"/>
  <c r="G1373" i="1" s="1"/>
  <c r="C1373" i="1"/>
  <c r="D1372" i="1"/>
  <c r="G1372" i="1" s="1"/>
  <c r="C1372" i="1"/>
  <c r="D1371" i="1"/>
  <c r="G1371" i="1" s="1"/>
  <c r="C1371" i="1"/>
  <c r="D1370" i="1"/>
  <c r="G1370" i="1" s="1"/>
  <c r="C1370" i="1"/>
  <c r="D1369" i="1"/>
  <c r="G1369" i="1" s="1"/>
  <c r="C1369" i="1"/>
  <c r="D1368" i="1"/>
  <c r="G1368" i="1" s="1"/>
  <c r="C1368" i="1"/>
  <c r="D1367" i="1"/>
  <c r="G1367" i="1" s="1"/>
  <c r="C1367" i="1"/>
  <c r="D1366" i="1"/>
  <c r="G1366" i="1" s="1"/>
  <c r="C1366" i="1"/>
  <c r="D1365" i="1"/>
  <c r="G1365" i="1" s="1"/>
  <c r="C1365" i="1"/>
  <c r="D1364" i="1"/>
  <c r="G1364" i="1" s="1"/>
  <c r="C1364" i="1"/>
  <c r="D1363" i="1"/>
  <c r="G1363" i="1" s="1"/>
  <c r="C1363" i="1"/>
  <c r="D1362" i="1"/>
  <c r="G1362" i="1" s="1"/>
  <c r="C1362" i="1"/>
  <c r="D1361" i="1"/>
  <c r="G1361" i="1" s="1"/>
  <c r="C1361" i="1"/>
  <c r="D1360" i="1"/>
  <c r="G1360" i="1" s="1"/>
  <c r="C1360" i="1"/>
  <c r="D1359" i="1"/>
  <c r="G1359" i="1" s="1"/>
  <c r="C1359" i="1"/>
  <c r="D1358" i="1"/>
  <c r="G1358" i="1" s="1"/>
  <c r="C1358" i="1"/>
  <c r="D1357" i="1"/>
  <c r="G1357" i="1" s="1"/>
  <c r="C1357" i="1"/>
  <c r="D1356" i="1"/>
  <c r="G1356" i="1" s="1"/>
  <c r="C1356" i="1"/>
  <c r="D1355" i="1"/>
  <c r="G1355" i="1" s="1"/>
  <c r="C1355" i="1"/>
  <c r="D1354" i="1"/>
  <c r="G1354" i="1" s="1"/>
  <c r="C1354" i="1"/>
  <c r="D1353" i="1"/>
  <c r="G1353" i="1" s="1"/>
  <c r="C1353" i="1"/>
  <c r="D1352" i="1"/>
  <c r="G1352" i="1" s="1"/>
  <c r="C1352" i="1"/>
  <c r="D1351" i="1"/>
  <c r="G1351" i="1" s="1"/>
  <c r="C1351" i="1"/>
  <c r="D1350" i="1"/>
  <c r="G1350" i="1" s="1"/>
  <c r="C1350" i="1"/>
  <c r="D1349" i="1"/>
  <c r="G1349" i="1" s="1"/>
  <c r="C1349" i="1"/>
  <c r="D1348" i="1"/>
  <c r="G1348" i="1" s="1"/>
  <c r="C1348" i="1"/>
  <c r="D1347" i="1"/>
  <c r="G1347" i="1" s="1"/>
  <c r="C1347" i="1"/>
  <c r="D1346" i="1"/>
  <c r="G1346" i="1" s="1"/>
  <c r="C1346" i="1"/>
  <c r="D1345" i="1"/>
  <c r="G1345" i="1" s="1"/>
  <c r="C1345" i="1"/>
  <c r="D1344" i="1"/>
  <c r="G1344" i="1" s="1"/>
  <c r="C1344" i="1"/>
  <c r="D1343" i="1"/>
  <c r="G1343" i="1" s="1"/>
  <c r="C1343" i="1"/>
  <c r="D1342" i="1"/>
  <c r="G1342" i="1" s="1"/>
  <c r="C1342" i="1"/>
  <c r="D1341" i="1"/>
  <c r="G1341" i="1" s="1"/>
  <c r="C1341" i="1"/>
  <c r="D1340" i="1"/>
  <c r="G1340" i="1" s="1"/>
  <c r="C1340" i="1"/>
  <c r="D1339" i="1"/>
  <c r="G1339" i="1" s="1"/>
  <c r="C1339" i="1"/>
  <c r="D1338" i="1"/>
  <c r="G1338" i="1" s="1"/>
  <c r="C1338" i="1"/>
  <c r="D1337" i="1"/>
  <c r="G1337" i="1" s="1"/>
  <c r="C1337" i="1"/>
  <c r="D1336" i="1"/>
  <c r="G1336" i="1" s="1"/>
  <c r="C1336" i="1"/>
  <c r="D1335" i="1"/>
  <c r="G1335" i="1" s="1"/>
  <c r="C1335" i="1"/>
  <c r="D1334" i="1"/>
  <c r="G1334" i="1" s="1"/>
  <c r="C1334" i="1"/>
  <c r="D1333" i="1"/>
  <c r="G1333" i="1" s="1"/>
  <c r="C1333" i="1"/>
  <c r="D1332" i="1"/>
  <c r="G1332" i="1" s="1"/>
  <c r="C1332" i="1"/>
  <c r="D1331" i="1"/>
  <c r="G1331" i="1" s="1"/>
  <c r="C1331" i="1"/>
  <c r="D1330" i="1"/>
  <c r="G1330" i="1" s="1"/>
  <c r="C1330" i="1"/>
  <c r="D1329" i="1"/>
  <c r="D1328" i="1"/>
  <c r="G1328" i="1" s="1"/>
  <c r="C1328" i="1"/>
  <c r="H1328" i="1" s="1"/>
  <c r="D1327" i="1"/>
  <c r="G1327" i="1" s="1"/>
  <c r="C1327" i="1"/>
  <c r="H1327" i="1" s="1"/>
  <c r="D1326" i="1"/>
  <c r="G1326" i="1" s="1"/>
  <c r="C1326" i="1"/>
  <c r="H1326" i="1" s="1"/>
  <c r="D1325" i="1"/>
  <c r="G1325" i="1" s="1"/>
  <c r="C1325" i="1"/>
  <c r="H1325" i="1" s="1"/>
  <c r="D1324" i="1"/>
  <c r="G1324" i="1" s="1"/>
  <c r="C1324" i="1"/>
  <c r="H1324" i="1" s="1"/>
  <c r="D1323" i="1"/>
  <c r="G1323" i="1" s="1"/>
  <c r="C1323" i="1"/>
  <c r="H1323" i="1" s="1"/>
  <c r="D1322" i="1"/>
  <c r="G1322" i="1" s="1"/>
  <c r="C1322" i="1"/>
  <c r="H1322" i="1" s="1"/>
  <c r="D1321" i="1"/>
  <c r="G1321" i="1" s="1"/>
  <c r="C1321" i="1"/>
  <c r="H1321" i="1" s="1"/>
  <c r="D1320" i="1"/>
  <c r="G1320" i="1" s="1"/>
  <c r="C1320" i="1"/>
  <c r="H1320" i="1" s="1"/>
  <c r="D1319" i="1"/>
  <c r="G1319" i="1" s="1"/>
  <c r="C1319" i="1"/>
  <c r="H1319" i="1" s="1"/>
  <c r="D1318" i="1"/>
  <c r="G1318" i="1" s="1"/>
  <c r="C1318" i="1"/>
  <c r="H1318" i="1" s="1"/>
  <c r="D1317" i="1"/>
  <c r="G1317" i="1" s="1"/>
  <c r="C1317" i="1"/>
  <c r="H1317" i="1" s="1"/>
  <c r="D1316" i="1"/>
  <c r="G1316" i="1" s="1"/>
  <c r="C1316" i="1"/>
  <c r="H1316" i="1" s="1"/>
  <c r="D1315" i="1"/>
  <c r="G1315" i="1" s="1"/>
  <c r="C1315" i="1"/>
  <c r="H1315" i="1" s="1"/>
  <c r="D1314" i="1"/>
  <c r="G1314" i="1" s="1"/>
  <c r="C1314" i="1"/>
  <c r="H1314" i="1" s="1"/>
  <c r="D1313" i="1"/>
  <c r="G1313" i="1" s="1"/>
  <c r="C1313" i="1"/>
  <c r="H1313" i="1" s="1"/>
  <c r="D1312" i="1"/>
  <c r="G1312" i="1" s="1"/>
  <c r="C1312" i="1"/>
  <c r="H1312" i="1" s="1"/>
  <c r="D1311" i="1"/>
  <c r="G1311" i="1" s="1"/>
  <c r="C1311" i="1"/>
  <c r="H1311" i="1" s="1"/>
  <c r="D1310" i="1"/>
  <c r="G1310" i="1" s="1"/>
  <c r="C1310" i="1"/>
  <c r="H1310" i="1" s="1"/>
  <c r="D1309" i="1"/>
  <c r="G1309" i="1" s="1"/>
  <c r="C1309" i="1"/>
  <c r="H1309" i="1" s="1"/>
  <c r="D1308" i="1"/>
  <c r="G1308" i="1" s="1"/>
  <c r="C1308" i="1"/>
  <c r="G1307" i="1"/>
  <c r="D1307" i="1"/>
  <c r="C1307" i="1"/>
  <c r="H1307" i="1" s="1"/>
  <c r="D1306" i="1"/>
  <c r="G1306" i="1" s="1"/>
  <c r="C1306" i="1"/>
  <c r="G1305" i="1"/>
  <c r="D1305" i="1"/>
  <c r="C1305" i="1"/>
  <c r="H1305" i="1" s="1"/>
  <c r="D1304" i="1"/>
  <c r="G1304" i="1" s="1"/>
  <c r="C1304" i="1"/>
  <c r="G1303" i="1"/>
  <c r="D1303" i="1"/>
  <c r="C1303" i="1"/>
  <c r="H1303" i="1" s="1"/>
  <c r="D1302" i="1"/>
  <c r="G1302" i="1" s="1"/>
  <c r="C1302" i="1"/>
  <c r="G1301" i="1"/>
  <c r="D1301" i="1"/>
  <c r="C1301" i="1"/>
  <c r="H1301" i="1" s="1"/>
  <c r="D1300" i="1"/>
  <c r="G1300" i="1" s="1"/>
  <c r="C1300" i="1"/>
  <c r="C1299" i="1"/>
  <c r="D1298" i="1"/>
  <c r="G1298" i="1" s="1"/>
  <c r="C1298" i="1"/>
  <c r="G1297" i="1"/>
  <c r="D1297" i="1"/>
  <c r="C1297" i="1"/>
  <c r="H1297" i="1" s="1"/>
  <c r="D1296" i="1"/>
  <c r="G1296" i="1" s="1"/>
  <c r="C1296" i="1"/>
  <c r="G1295" i="1"/>
  <c r="D1295" i="1"/>
  <c r="C1295" i="1"/>
  <c r="H1295" i="1" s="1"/>
  <c r="D1294" i="1"/>
  <c r="G1294" i="1" s="1"/>
  <c r="C1294" i="1"/>
  <c r="G1293" i="1"/>
  <c r="D1293" i="1"/>
  <c r="C1293" i="1"/>
  <c r="H1293" i="1" s="1"/>
  <c r="D1292" i="1"/>
  <c r="G1292" i="1" s="1"/>
  <c r="C1292" i="1"/>
  <c r="G1291" i="1"/>
  <c r="D1291" i="1"/>
  <c r="C1291" i="1"/>
  <c r="H1291" i="1" s="1"/>
  <c r="D1290" i="1"/>
  <c r="G1290" i="1" s="1"/>
  <c r="C1290" i="1"/>
  <c r="G1289" i="1"/>
  <c r="D1289" i="1"/>
  <c r="C1289" i="1"/>
  <c r="H1289" i="1" s="1"/>
  <c r="D1288" i="1"/>
  <c r="G1288" i="1" s="1"/>
  <c r="C1288" i="1"/>
  <c r="G1287" i="1"/>
  <c r="D1287" i="1"/>
  <c r="C1287" i="1"/>
  <c r="H1287" i="1" s="1"/>
  <c r="D1286" i="1"/>
  <c r="G1286" i="1" s="1"/>
  <c r="C1286" i="1"/>
  <c r="G1285" i="1"/>
  <c r="D1285" i="1"/>
  <c r="C1285" i="1"/>
  <c r="H1285" i="1" s="1"/>
  <c r="D1284" i="1"/>
  <c r="G1284" i="1" s="1"/>
  <c r="C1284" i="1"/>
  <c r="G1283" i="1"/>
  <c r="D1283" i="1"/>
  <c r="C1283" i="1"/>
  <c r="H1283" i="1" s="1"/>
  <c r="D1282" i="1"/>
  <c r="G1282" i="1" s="1"/>
  <c r="C1282" i="1"/>
  <c r="G1281" i="1"/>
  <c r="D1281" i="1"/>
  <c r="C1281" i="1"/>
  <c r="H1281" i="1" s="1"/>
  <c r="D1280" i="1"/>
  <c r="G1280" i="1" s="1"/>
  <c r="C1280" i="1"/>
  <c r="G1279" i="1"/>
  <c r="D1279" i="1"/>
  <c r="C1279" i="1"/>
  <c r="H1279" i="1" s="1"/>
  <c r="D1278" i="1"/>
  <c r="G1278" i="1" s="1"/>
  <c r="C1278" i="1"/>
  <c r="G1277" i="1"/>
  <c r="D1277" i="1"/>
  <c r="C1277" i="1"/>
  <c r="H1277" i="1" s="1"/>
  <c r="D1276" i="1"/>
  <c r="C1276" i="1"/>
  <c r="G1275" i="1"/>
  <c r="D1275" i="1"/>
  <c r="C1275" i="1"/>
  <c r="H1275" i="1" s="1"/>
  <c r="D1274" i="1"/>
  <c r="G1274" i="1" s="1"/>
  <c r="C1274" i="1"/>
  <c r="G1273" i="1"/>
  <c r="D1273" i="1"/>
  <c r="C1273" i="1"/>
  <c r="H1273" i="1" s="1"/>
  <c r="D1272" i="1"/>
  <c r="G1272" i="1" s="1"/>
  <c r="C1272" i="1"/>
  <c r="G1271" i="1"/>
  <c r="D1271" i="1"/>
  <c r="C1271" i="1"/>
  <c r="H1271" i="1" s="1"/>
  <c r="D1270" i="1"/>
  <c r="G1270" i="1" s="1"/>
  <c r="C1270" i="1"/>
  <c r="G1269" i="1"/>
  <c r="D1269" i="1"/>
  <c r="C1269" i="1"/>
  <c r="H1269" i="1" s="1"/>
  <c r="D1268" i="1"/>
  <c r="G1268" i="1" s="1"/>
  <c r="C1268" i="1"/>
  <c r="G1267" i="1"/>
  <c r="D1267" i="1"/>
  <c r="C1267" i="1"/>
  <c r="H1267" i="1" s="1"/>
  <c r="D1266" i="1"/>
  <c r="G1266" i="1" s="1"/>
  <c r="C1266" i="1"/>
  <c r="G1265" i="1"/>
  <c r="D1265" i="1"/>
  <c r="C1265" i="1"/>
  <c r="H1265" i="1" s="1"/>
  <c r="D1264" i="1"/>
  <c r="G1264" i="1" s="1"/>
  <c r="C1264" i="1"/>
  <c r="G1263" i="1"/>
  <c r="D1263" i="1"/>
  <c r="C1263" i="1"/>
  <c r="H1263" i="1" s="1"/>
  <c r="D1262" i="1"/>
  <c r="C1262" i="1"/>
  <c r="G1261" i="1"/>
  <c r="D1261" i="1"/>
  <c r="H1261" i="1" s="1"/>
  <c r="C1261" i="1"/>
  <c r="D1260" i="1"/>
  <c r="C1260" i="1"/>
  <c r="G1259" i="1"/>
  <c r="D1259" i="1"/>
  <c r="H1259" i="1" s="1"/>
  <c r="C1259" i="1"/>
  <c r="D1258" i="1"/>
  <c r="C1258" i="1"/>
  <c r="G1257" i="1"/>
  <c r="D1257" i="1"/>
  <c r="H1257" i="1" s="1"/>
  <c r="C1257" i="1"/>
  <c r="D1256" i="1"/>
  <c r="C1256" i="1"/>
  <c r="G1255" i="1"/>
  <c r="D1255" i="1"/>
  <c r="H1255" i="1" s="1"/>
  <c r="C1255" i="1"/>
  <c r="D1254" i="1"/>
  <c r="C1254" i="1"/>
  <c r="G1253" i="1"/>
  <c r="D1253" i="1"/>
  <c r="H1253" i="1" s="1"/>
  <c r="C1253" i="1"/>
  <c r="D1252" i="1"/>
  <c r="C1252" i="1"/>
  <c r="G1251" i="1"/>
  <c r="D1251" i="1"/>
  <c r="H1251" i="1" s="1"/>
  <c r="C1251" i="1"/>
  <c r="D1250" i="1"/>
  <c r="C1250" i="1"/>
  <c r="G1249" i="1"/>
  <c r="D1249" i="1"/>
  <c r="H1249" i="1" s="1"/>
  <c r="C1249" i="1"/>
  <c r="D1248" i="1"/>
  <c r="C1248" i="1"/>
  <c r="G1247" i="1"/>
  <c r="D1247" i="1"/>
  <c r="H1247" i="1" s="1"/>
  <c r="C1247" i="1"/>
  <c r="D1246" i="1"/>
  <c r="C1246" i="1"/>
  <c r="G1245" i="1"/>
  <c r="D1245" i="1"/>
  <c r="H1245" i="1" s="1"/>
  <c r="C1245" i="1"/>
  <c r="D1244" i="1"/>
  <c r="C1244" i="1"/>
  <c r="G1243" i="1"/>
  <c r="D1243" i="1"/>
  <c r="H1243" i="1" s="1"/>
  <c r="C1243" i="1"/>
  <c r="D1242" i="1"/>
  <c r="C1242" i="1"/>
  <c r="D1241" i="1"/>
  <c r="C1241" i="1"/>
  <c r="D1240" i="1"/>
  <c r="C1240" i="1"/>
  <c r="G1239" i="1"/>
  <c r="D1239" i="1"/>
  <c r="H1239" i="1" s="1"/>
  <c r="C1239" i="1"/>
  <c r="D1238" i="1"/>
  <c r="C1238" i="1"/>
  <c r="G1237" i="1"/>
  <c r="D1237" i="1"/>
  <c r="H1237" i="1" s="1"/>
  <c r="C1237" i="1"/>
  <c r="G1236" i="1"/>
  <c r="D1236" i="1"/>
  <c r="H1236" i="1" s="1"/>
  <c r="C1236" i="1"/>
  <c r="C1235" i="1"/>
  <c r="D1234" i="1"/>
  <c r="C1234" i="1"/>
  <c r="G1233" i="1"/>
  <c r="D1233" i="1"/>
  <c r="H1233" i="1" s="1"/>
  <c r="C1233" i="1"/>
  <c r="D1232" i="1"/>
  <c r="C1232" i="1"/>
  <c r="G1231" i="1"/>
  <c r="D1231" i="1"/>
  <c r="H1231" i="1" s="1"/>
  <c r="C1231" i="1"/>
  <c r="D1230" i="1"/>
  <c r="C1230" i="1"/>
  <c r="D1229" i="1"/>
  <c r="C1229" i="1"/>
  <c r="D1228" i="1"/>
  <c r="C1228" i="1"/>
  <c r="G1228" i="1" s="1"/>
  <c r="D1227" i="1"/>
  <c r="D1226" i="1"/>
  <c r="C1226" i="1"/>
  <c r="G1225" i="1"/>
  <c r="D1225" i="1"/>
  <c r="C1225" i="1"/>
  <c r="D1224" i="1"/>
  <c r="C1224" i="1"/>
  <c r="G1221" i="1"/>
  <c r="D1221" i="1"/>
  <c r="H1221" i="1" s="1"/>
  <c r="C1221" i="1"/>
  <c r="D1220" i="1"/>
  <c r="H1220" i="1" s="1"/>
  <c r="C1220" i="1"/>
  <c r="D1219" i="1"/>
  <c r="C1219" i="1"/>
  <c r="G1218" i="1"/>
  <c r="D1218" i="1"/>
  <c r="H1218" i="1" s="1"/>
  <c r="C1218" i="1"/>
  <c r="D1217" i="1"/>
  <c r="H1217" i="1" s="1"/>
  <c r="C1217" i="1"/>
  <c r="G1216" i="1"/>
  <c r="D1216" i="1"/>
  <c r="H1216" i="1" s="1"/>
  <c r="C1216" i="1"/>
  <c r="C1215" i="1"/>
  <c r="G1213" i="1"/>
  <c r="D1213" i="1"/>
  <c r="H1213" i="1" s="1"/>
  <c r="C1213" i="1"/>
  <c r="G1212" i="1"/>
  <c r="D1212" i="1"/>
  <c r="H1212" i="1" s="1"/>
  <c r="C1212" i="1"/>
  <c r="D1211" i="1"/>
  <c r="H1211" i="1" s="1"/>
  <c r="C1211" i="1"/>
  <c r="G1210" i="1"/>
  <c r="D1210" i="1"/>
  <c r="H1210" i="1" s="1"/>
  <c r="C1210" i="1"/>
  <c r="G1209" i="1"/>
  <c r="D1209" i="1"/>
  <c r="H1209" i="1" s="1"/>
  <c r="C1209" i="1"/>
  <c r="G1208" i="1"/>
  <c r="D1208" i="1"/>
  <c r="H1208" i="1" s="1"/>
  <c r="C1208" i="1"/>
  <c r="D1207" i="1"/>
  <c r="H1207" i="1" s="1"/>
  <c r="C1207" i="1"/>
  <c r="G1206" i="1"/>
  <c r="D1206" i="1"/>
  <c r="H1206" i="1" s="1"/>
  <c r="C1206" i="1"/>
  <c r="G1205" i="1"/>
  <c r="D1205" i="1"/>
  <c r="H1205" i="1" s="1"/>
  <c r="C1205" i="1"/>
  <c r="G1204" i="1"/>
  <c r="D1204" i="1"/>
  <c r="H1204" i="1" s="1"/>
  <c r="C1204" i="1"/>
  <c r="D1203" i="1"/>
  <c r="H1203" i="1" s="1"/>
  <c r="C1203" i="1"/>
  <c r="G1202" i="1"/>
  <c r="D1202" i="1"/>
  <c r="H1202" i="1" s="1"/>
  <c r="C1202" i="1"/>
  <c r="G1201" i="1"/>
  <c r="D1201" i="1"/>
  <c r="H1201" i="1" s="1"/>
  <c r="C1201" i="1"/>
  <c r="G1200" i="1"/>
  <c r="D1200" i="1"/>
  <c r="H1200" i="1" s="1"/>
  <c r="C1200" i="1"/>
  <c r="D1199" i="1"/>
  <c r="H1199" i="1" s="1"/>
  <c r="C1199" i="1"/>
  <c r="G1198" i="1"/>
  <c r="D1198" i="1"/>
  <c r="H1198" i="1" s="1"/>
  <c r="C1198" i="1"/>
  <c r="G1197" i="1"/>
  <c r="D1197" i="1"/>
  <c r="H1197" i="1" s="1"/>
  <c r="C1197" i="1"/>
  <c r="G1196" i="1"/>
  <c r="D1196" i="1"/>
  <c r="H1196" i="1" s="1"/>
  <c r="C1196" i="1"/>
  <c r="D1195" i="1"/>
  <c r="H1195" i="1" s="1"/>
  <c r="C1195" i="1"/>
  <c r="G1194" i="1"/>
  <c r="D1194" i="1"/>
  <c r="H1194" i="1" s="1"/>
  <c r="C1194" i="1"/>
  <c r="G1193" i="1"/>
  <c r="D1193" i="1"/>
  <c r="H1193" i="1" s="1"/>
  <c r="C1193" i="1"/>
  <c r="G1192" i="1"/>
  <c r="D1192" i="1"/>
  <c r="H1192" i="1" s="1"/>
  <c r="C1192" i="1"/>
  <c r="D1191" i="1"/>
  <c r="H1191" i="1" s="1"/>
  <c r="C1191" i="1"/>
  <c r="G1190" i="1"/>
  <c r="D1190" i="1"/>
  <c r="H1190" i="1" s="1"/>
  <c r="C1190" i="1"/>
  <c r="G1189" i="1"/>
  <c r="D1189" i="1"/>
  <c r="H1189" i="1" s="1"/>
  <c r="C1189" i="1"/>
  <c r="G1188" i="1"/>
  <c r="D1188" i="1"/>
  <c r="H1188" i="1" s="1"/>
  <c r="C1188" i="1"/>
  <c r="D1187" i="1"/>
  <c r="H1187" i="1" s="1"/>
  <c r="C1187" i="1"/>
  <c r="G1186" i="1"/>
  <c r="D1186" i="1"/>
  <c r="H1186" i="1" s="1"/>
  <c r="C1186" i="1"/>
  <c r="G1185" i="1"/>
  <c r="D1185" i="1"/>
  <c r="H1185" i="1" s="1"/>
  <c r="C1185" i="1"/>
  <c r="G1184" i="1"/>
  <c r="D1184" i="1"/>
  <c r="H1184" i="1" s="1"/>
  <c r="C1184" i="1"/>
  <c r="D1183" i="1"/>
  <c r="G1182" i="1"/>
  <c r="D1182" i="1"/>
  <c r="H1182" i="1" s="1"/>
  <c r="C1182" i="1"/>
  <c r="G1181" i="1"/>
  <c r="D1181" i="1"/>
  <c r="H1181" i="1" s="1"/>
  <c r="C1181" i="1"/>
  <c r="D1180" i="1"/>
  <c r="H1180" i="1" s="1"/>
  <c r="C1180" i="1"/>
  <c r="G1179" i="1"/>
  <c r="D1179" i="1"/>
  <c r="H1179" i="1" s="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D1165" i="1"/>
  <c r="C1165" i="1"/>
  <c r="H1165" i="1" s="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D1154" i="1"/>
  <c r="H1154" i="1" s="1"/>
  <c r="C1154" i="1"/>
  <c r="D1151" i="1"/>
  <c r="H1151" i="1" s="1"/>
  <c r="C1151" i="1"/>
  <c r="D1150" i="1"/>
  <c r="H1150" i="1" s="1"/>
  <c r="C1150" i="1"/>
  <c r="D1149" i="1"/>
  <c r="H1149" i="1" s="1"/>
  <c r="C1149" i="1"/>
  <c r="D1148" i="1"/>
  <c r="H1148" i="1" s="1"/>
  <c r="C1148" i="1"/>
  <c r="D1147" i="1"/>
  <c r="H1147" i="1" s="1"/>
  <c r="C1147" i="1"/>
  <c r="D1146" i="1"/>
  <c r="H1146" i="1" s="1"/>
  <c r="C1146" i="1"/>
  <c r="D1145" i="1"/>
  <c r="H1145" i="1" s="1"/>
  <c r="C1145" i="1"/>
  <c r="D1144" i="1"/>
  <c r="H1144" i="1" s="1"/>
  <c r="C1144" i="1"/>
  <c r="D1143" i="1"/>
  <c r="H1143" i="1" s="1"/>
  <c r="C1143" i="1"/>
  <c r="D1142" i="1"/>
  <c r="H1142" i="1" s="1"/>
  <c r="C1142" i="1"/>
  <c r="D1141" i="1"/>
  <c r="H1141" i="1" s="1"/>
  <c r="C1141" i="1"/>
  <c r="D1140" i="1"/>
  <c r="H1140" i="1" s="1"/>
  <c r="C1140" i="1"/>
  <c r="D1139" i="1"/>
  <c r="C1139" i="1"/>
  <c r="D1138" i="1"/>
  <c r="H1138" i="1" s="1"/>
  <c r="C1138" i="1"/>
  <c r="D1137" i="1"/>
  <c r="H1137" i="1" s="1"/>
  <c r="C1137" i="1"/>
  <c r="D1136" i="1"/>
  <c r="H1136" i="1" s="1"/>
  <c r="C1136" i="1"/>
  <c r="D1135" i="1"/>
  <c r="H1135" i="1" s="1"/>
  <c r="C1135" i="1"/>
  <c r="D1134" i="1"/>
  <c r="H1134" i="1" s="1"/>
  <c r="C1134" i="1"/>
  <c r="D1133" i="1"/>
  <c r="H1133" i="1" s="1"/>
  <c r="C1133" i="1"/>
  <c r="D1132" i="1"/>
  <c r="H1132" i="1" s="1"/>
  <c r="C1132" i="1"/>
  <c r="D1131" i="1"/>
  <c r="H1131" i="1" s="1"/>
  <c r="C1131" i="1"/>
  <c r="D1130" i="1"/>
  <c r="H1130" i="1" s="1"/>
  <c r="C1130" i="1"/>
  <c r="D1129" i="1"/>
  <c r="H1129" i="1" s="1"/>
  <c r="C1129" i="1"/>
  <c r="D1128" i="1"/>
  <c r="H1128" i="1" s="1"/>
  <c r="C1128" i="1"/>
  <c r="D1127" i="1"/>
  <c r="H1127" i="1" s="1"/>
  <c r="C1127" i="1"/>
  <c r="D1126" i="1"/>
  <c r="H1126" i="1" s="1"/>
  <c r="C1126" i="1"/>
  <c r="D1125" i="1"/>
  <c r="H1125" i="1" s="1"/>
  <c r="C1125" i="1"/>
  <c r="D1124" i="1"/>
  <c r="H1124" i="1" s="1"/>
  <c r="C1124" i="1"/>
  <c r="D1123" i="1"/>
  <c r="H1123" i="1" s="1"/>
  <c r="C1123" i="1"/>
  <c r="D1122" i="1"/>
  <c r="H1122" i="1" s="1"/>
  <c r="C1122" i="1"/>
  <c r="D1121" i="1"/>
  <c r="H1121" i="1" s="1"/>
  <c r="C1121" i="1"/>
  <c r="D1120" i="1"/>
  <c r="H1120" i="1" s="1"/>
  <c r="C1120" i="1"/>
  <c r="D1119" i="1"/>
  <c r="H1119" i="1" s="1"/>
  <c r="C1119" i="1"/>
  <c r="D1118" i="1"/>
  <c r="H1118" i="1" s="1"/>
  <c r="C1118" i="1"/>
  <c r="D1117" i="1"/>
  <c r="H1117" i="1" s="1"/>
  <c r="C1117" i="1"/>
  <c r="D1116" i="1"/>
  <c r="H1116" i="1" s="1"/>
  <c r="C1116" i="1"/>
  <c r="D1115" i="1"/>
  <c r="H1115" i="1" s="1"/>
  <c r="C1115" i="1"/>
  <c r="D1114" i="1"/>
  <c r="H1114" i="1" s="1"/>
  <c r="C1114" i="1"/>
  <c r="D1113" i="1"/>
  <c r="H1113" i="1" s="1"/>
  <c r="C1113" i="1"/>
  <c r="D1112" i="1"/>
  <c r="H1112" i="1" s="1"/>
  <c r="C1112" i="1"/>
  <c r="D1111" i="1"/>
  <c r="H1111" i="1" s="1"/>
  <c r="C1111" i="1"/>
  <c r="D1110" i="1"/>
  <c r="H1110" i="1" s="1"/>
  <c r="C1110" i="1"/>
  <c r="D1109" i="1"/>
  <c r="H1109" i="1" s="1"/>
  <c r="C1109" i="1"/>
  <c r="D1108" i="1"/>
  <c r="H1108" i="1" s="1"/>
  <c r="C1108" i="1"/>
  <c r="D1107" i="1"/>
  <c r="H1107" i="1" s="1"/>
  <c r="C1107" i="1"/>
  <c r="D1106" i="1"/>
  <c r="H1106" i="1" s="1"/>
  <c r="C1106" i="1"/>
  <c r="D1105" i="1"/>
  <c r="H1105" i="1" s="1"/>
  <c r="C1105" i="1"/>
  <c r="D1104" i="1"/>
  <c r="H1104" i="1" s="1"/>
  <c r="C1104" i="1"/>
  <c r="D1103" i="1"/>
  <c r="H1103" i="1" s="1"/>
  <c r="C1103" i="1"/>
  <c r="D1102" i="1"/>
  <c r="H1102" i="1" s="1"/>
  <c r="C1102" i="1"/>
  <c r="D1101" i="1"/>
  <c r="H1101" i="1" s="1"/>
  <c r="C1101" i="1"/>
  <c r="D1100" i="1"/>
  <c r="H1100" i="1" s="1"/>
  <c r="C1100" i="1"/>
  <c r="D1099" i="1"/>
  <c r="H1099" i="1" s="1"/>
  <c r="C1099" i="1"/>
  <c r="D1098" i="1"/>
  <c r="H1098" i="1" s="1"/>
  <c r="C1098" i="1"/>
  <c r="D1097" i="1"/>
  <c r="H1097" i="1" s="1"/>
  <c r="C1097" i="1"/>
  <c r="D1096" i="1"/>
  <c r="D1095" i="1"/>
  <c r="H1095" i="1" s="1"/>
  <c r="C1095" i="1"/>
  <c r="D1094" i="1"/>
  <c r="H1094" i="1" s="1"/>
  <c r="C1094" i="1"/>
  <c r="D1093" i="1"/>
  <c r="H1093" i="1" s="1"/>
  <c r="C1093" i="1"/>
  <c r="D1092" i="1"/>
  <c r="H1092" i="1" s="1"/>
  <c r="C1092" i="1"/>
  <c r="D1091" i="1"/>
  <c r="H1091" i="1" s="1"/>
  <c r="C1091" i="1"/>
  <c r="D1090" i="1"/>
  <c r="H1090" i="1" s="1"/>
  <c r="C1090" i="1"/>
  <c r="D1089" i="1"/>
  <c r="H1089" i="1" s="1"/>
  <c r="C1089" i="1"/>
  <c r="D1088" i="1"/>
  <c r="H1088" i="1" s="1"/>
  <c r="C1088" i="1"/>
  <c r="D1087" i="1"/>
  <c r="H1087" i="1" s="1"/>
  <c r="C1087" i="1"/>
  <c r="D1086" i="1"/>
  <c r="H1086" i="1" s="1"/>
  <c r="C1086" i="1"/>
  <c r="D1085" i="1"/>
  <c r="H1085" i="1" s="1"/>
  <c r="C1085" i="1"/>
  <c r="D1084" i="1"/>
  <c r="H1084" i="1" s="1"/>
  <c r="C1084" i="1"/>
  <c r="D1083" i="1"/>
  <c r="H1083" i="1" s="1"/>
  <c r="C1083" i="1"/>
  <c r="D1082" i="1"/>
  <c r="H1082" i="1" s="1"/>
  <c r="C1082" i="1"/>
  <c r="D1081" i="1"/>
  <c r="H1081" i="1" s="1"/>
  <c r="C1081" i="1"/>
  <c r="D1080" i="1"/>
  <c r="H1080" i="1" s="1"/>
  <c r="C1080" i="1"/>
  <c r="D1079" i="1"/>
  <c r="H1079" i="1" s="1"/>
  <c r="C1079" i="1"/>
  <c r="D1078" i="1"/>
  <c r="H1078" i="1" s="1"/>
  <c r="C1078" i="1"/>
  <c r="D1077" i="1"/>
  <c r="H1077" i="1" s="1"/>
  <c r="C1077" i="1"/>
  <c r="D1076" i="1"/>
  <c r="H1076" i="1" s="1"/>
  <c r="C1076" i="1"/>
  <c r="D1075" i="1"/>
  <c r="H1075" i="1" s="1"/>
  <c r="C1075" i="1"/>
  <c r="D1074" i="1"/>
  <c r="H1074" i="1" s="1"/>
  <c r="C1074" i="1"/>
  <c r="D1073" i="1"/>
  <c r="H1073" i="1" s="1"/>
  <c r="C1073" i="1"/>
  <c r="D1072" i="1"/>
  <c r="H1072" i="1" s="1"/>
  <c r="C1072" i="1"/>
  <c r="D1071" i="1"/>
  <c r="H1071" i="1" s="1"/>
  <c r="C1071" i="1"/>
  <c r="D1070" i="1"/>
  <c r="H1070" i="1" s="1"/>
  <c r="C1070" i="1"/>
  <c r="D1069" i="1"/>
  <c r="H1069" i="1" s="1"/>
  <c r="C1069" i="1"/>
  <c r="D1068" i="1"/>
  <c r="H1068" i="1" s="1"/>
  <c r="C1068" i="1"/>
  <c r="D1067" i="1"/>
  <c r="H1067" i="1" s="1"/>
  <c r="C1067" i="1"/>
  <c r="D1066" i="1"/>
  <c r="H1066" i="1" s="1"/>
  <c r="C1066" i="1"/>
  <c r="C1065" i="1"/>
  <c r="D1064" i="1"/>
  <c r="H1064" i="1" s="1"/>
  <c r="C1064" i="1"/>
  <c r="D1063" i="1"/>
  <c r="H1063" i="1" s="1"/>
  <c r="C1063" i="1"/>
  <c r="D1062" i="1"/>
  <c r="H1062" i="1" s="1"/>
  <c r="C1062" i="1"/>
  <c r="D1061" i="1"/>
  <c r="H1061" i="1" s="1"/>
  <c r="C1061" i="1"/>
  <c r="D1060" i="1"/>
  <c r="H1060" i="1" s="1"/>
  <c r="C1060" i="1"/>
  <c r="D1059" i="1"/>
  <c r="H1059" i="1" s="1"/>
  <c r="C1059" i="1"/>
  <c r="D1058" i="1"/>
  <c r="H1058" i="1" s="1"/>
  <c r="C1058" i="1"/>
  <c r="D1057" i="1"/>
  <c r="H1057" i="1" s="1"/>
  <c r="C1057" i="1"/>
  <c r="D1056" i="1"/>
  <c r="H1056" i="1" s="1"/>
  <c r="C1056" i="1"/>
  <c r="D1055" i="1"/>
  <c r="H1055" i="1" s="1"/>
  <c r="C1055" i="1"/>
  <c r="D1054" i="1"/>
  <c r="H1054" i="1" s="1"/>
  <c r="C1054" i="1"/>
  <c r="D1053" i="1"/>
  <c r="H1053" i="1" s="1"/>
  <c r="C1053" i="1"/>
  <c r="D1052" i="1"/>
  <c r="H1052" i="1" s="1"/>
  <c r="C1052" i="1"/>
  <c r="D1051" i="1"/>
  <c r="H1051" i="1" s="1"/>
  <c r="C1051" i="1"/>
  <c r="D1050" i="1"/>
  <c r="H1050" i="1" s="1"/>
  <c r="C1050" i="1"/>
  <c r="D1049" i="1"/>
  <c r="H1049" i="1" s="1"/>
  <c r="C1049" i="1"/>
  <c r="D1048" i="1"/>
  <c r="H1048" i="1" s="1"/>
  <c r="C1048" i="1"/>
  <c r="D1047" i="1"/>
  <c r="D1045" i="1"/>
  <c r="H1045" i="1" s="1"/>
  <c r="C1045" i="1"/>
  <c r="D1044" i="1"/>
  <c r="H1044" i="1" s="1"/>
  <c r="C1044" i="1"/>
  <c r="D1043" i="1"/>
  <c r="H1043" i="1" s="1"/>
  <c r="C1043" i="1"/>
  <c r="D1042" i="1"/>
  <c r="H1042" i="1" s="1"/>
  <c r="C1042" i="1"/>
  <c r="D1041" i="1"/>
  <c r="H1041" i="1" s="1"/>
  <c r="C1041" i="1"/>
  <c r="D1040" i="1"/>
  <c r="H1040" i="1" s="1"/>
  <c r="C1040" i="1"/>
  <c r="D1039" i="1"/>
  <c r="H1039" i="1" s="1"/>
  <c r="C1039" i="1"/>
  <c r="D1038" i="1"/>
  <c r="H1038" i="1" s="1"/>
  <c r="C1038" i="1"/>
  <c r="D1037" i="1"/>
  <c r="H1037" i="1" s="1"/>
  <c r="C1037" i="1"/>
  <c r="D1036" i="1"/>
  <c r="H1036" i="1" s="1"/>
  <c r="C1036" i="1"/>
  <c r="D1035" i="1"/>
  <c r="H1035" i="1" s="1"/>
  <c r="C1035" i="1"/>
  <c r="D1034" i="1"/>
  <c r="H1034" i="1" s="1"/>
  <c r="C1034" i="1"/>
  <c r="D1033" i="1"/>
  <c r="H1033" i="1" s="1"/>
  <c r="C1033" i="1"/>
  <c r="D1032" i="1"/>
  <c r="H1032" i="1" s="1"/>
  <c r="C1032" i="1"/>
  <c r="D1031" i="1"/>
  <c r="H1031" i="1" s="1"/>
  <c r="C1031" i="1"/>
  <c r="D1030" i="1"/>
  <c r="H1030" i="1" s="1"/>
  <c r="C1030" i="1"/>
  <c r="D1029" i="1"/>
  <c r="H1029" i="1" s="1"/>
  <c r="C1029" i="1"/>
  <c r="D1028" i="1"/>
  <c r="H1028" i="1" s="1"/>
  <c r="C1028" i="1"/>
  <c r="D1027" i="1"/>
  <c r="H1027" i="1" s="1"/>
  <c r="C1027" i="1"/>
  <c r="D1026" i="1"/>
  <c r="H1026" i="1" s="1"/>
  <c r="C1026" i="1"/>
  <c r="D1025" i="1"/>
  <c r="H1025" i="1" s="1"/>
  <c r="C1025" i="1"/>
  <c r="D1024" i="1"/>
  <c r="H1024" i="1" s="1"/>
  <c r="C1024" i="1"/>
  <c r="D1023" i="1"/>
  <c r="H1023" i="1" s="1"/>
  <c r="C1023" i="1"/>
  <c r="D1022" i="1"/>
  <c r="H1022" i="1" s="1"/>
  <c r="C1022" i="1"/>
  <c r="D1021" i="1"/>
  <c r="H1021" i="1" s="1"/>
  <c r="C1021" i="1"/>
  <c r="D1020" i="1"/>
  <c r="H1020" i="1" s="1"/>
  <c r="C1020" i="1"/>
  <c r="D1019" i="1"/>
  <c r="H1019" i="1" s="1"/>
  <c r="C1019" i="1"/>
  <c r="D1018" i="1"/>
  <c r="H1018" i="1" s="1"/>
  <c r="C1018" i="1"/>
  <c r="D1017" i="1"/>
  <c r="H1017" i="1" s="1"/>
  <c r="C1017" i="1"/>
  <c r="D1016" i="1"/>
  <c r="H1016" i="1" s="1"/>
  <c r="C1016" i="1"/>
  <c r="D1015" i="1"/>
  <c r="H1015" i="1" s="1"/>
  <c r="C1015" i="1"/>
  <c r="D1014" i="1"/>
  <c r="H1014" i="1" s="1"/>
  <c r="C1014" i="1"/>
  <c r="D1013" i="1"/>
  <c r="H1013" i="1" s="1"/>
  <c r="C1013" i="1"/>
  <c r="D1012" i="1"/>
  <c r="H1012" i="1" s="1"/>
  <c r="C1012" i="1"/>
  <c r="D1011" i="1"/>
  <c r="H1011" i="1" s="1"/>
  <c r="C1011" i="1"/>
  <c r="D1010" i="1"/>
  <c r="H1010" i="1" s="1"/>
  <c r="C1010" i="1"/>
  <c r="D1009" i="1"/>
  <c r="H1009" i="1" s="1"/>
  <c r="C1009" i="1"/>
  <c r="D1008" i="1"/>
  <c r="H1008" i="1" s="1"/>
  <c r="C1008" i="1"/>
  <c r="D1007" i="1"/>
  <c r="H1007" i="1" s="1"/>
  <c r="C1007" i="1"/>
  <c r="D1006" i="1"/>
  <c r="H1006" i="1" s="1"/>
  <c r="C1006" i="1"/>
  <c r="D1005" i="1"/>
  <c r="H1005" i="1" s="1"/>
  <c r="C1005" i="1"/>
  <c r="D1004" i="1"/>
  <c r="H1004" i="1" s="1"/>
  <c r="C1004" i="1"/>
  <c r="D1003" i="1"/>
  <c r="H1003" i="1" s="1"/>
  <c r="C1003" i="1"/>
  <c r="D1002" i="1"/>
  <c r="H1002" i="1" s="1"/>
  <c r="C1002" i="1"/>
  <c r="D1001" i="1"/>
  <c r="H1001" i="1" s="1"/>
  <c r="C1001" i="1"/>
  <c r="D1000" i="1"/>
  <c r="H1000" i="1" s="1"/>
  <c r="C1000" i="1"/>
  <c r="D999" i="1"/>
  <c r="H999" i="1" s="1"/>
  <c r="C999" i="1"/>
  <c r="D998" i="1"/>
  <c r="H998" i="1" s="1"/>
  <c r="C998" i="1"/>
  <c r="D997" i="1"/>
  <c r="H997" i="1" s="1"/>
  <c r="C997" i="1"/>
  <c r="D996" i="1"/>
  <c r="H996" i="1" s="1"/>
  <c r="C996" i="1"/>
  <c r="D995" i="1"/>
  <c r="H995" i="1" s="1"/>
  <c r="C995" i="1"/>
  <c r="D994" i="1"/>
  <c r="H994" i="1" s="1"/>
  <c r="C994" i="1"/>
  <c r="D993" i="1"/>
  <c r="H993" i="1" s="1"/>
  <c r="C993" i="1"/>
  <c r="D992" i="1"/>
  <c r="H992" i="1" s="1"/>
  <c r="C992" i="1"/>
  <c r="D991" i="1"/>
  <c r="H991" i="1" s="1"/>
  <c r="C991" i="1"/>
  <c r="G990" i="1"/>
  <c r="D990" i="1"/>
  <c r="H990" i="1" s="1"/>
  <c r="C990" i="1"/>
  <c r="G989" i="1"/>
  <c r="D989" i="1"/>
  <c r="H989" i="1" s="1"/>
  <c r="C989" i="1"/>
  <c r="G988" i="1"/>
  <c r="D988" i="1"/>
  <c r="H988" i="1" s="1"/>
  <c r="C988" i="1"/>
  <c r="G987" i="1"/>
  <c r="D987" i="1"/>
  <c r="H987" i="1" s="1"/>
  <c r="C987" i="1"/>
  <c r="G986" i="1"/>
  <c r="D986" i="1"/>
  <c r="H986" i="1" s="1"/>
  <c r="C986" i="1"/>
  <c r="D985" i="1"/>
  <c r="G983" i="1"/>
  <c r="D983" i="1"/>
  <c r="H983" i="1" s="1"/>
  <c r="C983" i="1"/>
  <c r="G982" i="1"/>
  <c r="D982" i="1"/>
  <c r="H982" i="1" s="1"/>
  <c r="C982" i="1"/>
  <c r="G981" i="1"/>
  <c r="D981" i="1"/>
  <c r="H981" i="1" s="1"/>
  <c r="C981" i="1"/>
  <c r="G980" i="1"/>
  <c r="D980" i="1"/>
  <c r="H980" i="1" s="1"/>
  <c r="C980" i="1"/>
  <c r="G979" i="1"/>
  <c r="D979" i="1"/>
  <c r="H979" i="1" s="1"/>
  <c r="C979" i="1"/>
  <c r="G978" i="1"/>
  <c r="D978" i="1"/>
  <c r="H978" i="1" s="1"/>
  <c r="C978" i="1"/>
  <c r="G977" i="1"/>
  <c r="D977" i="1"/>
  <c r="H977" i="1" s="1"/>
  <c r="C977" i="1"/>
  <c r="G976" i="1"/>
  <c r="D976" i="1"/>
  <c r="H976" i="1" s="1"/>
  <c r="C976" i="1"/>
  <c r="G975" i="1"/>
  <c r="D975" i="1"/>
  <c r="H975" i="1" s="1"/>
  <c r="C975" i="1"/>
  <c r="G974" i="1"/>
  <c r="D974" i="1"/>
  <c r="H974" i="1" s="1"/>
  <c r="C974" i="1"/>
  <c r="G973" i="1"/>
  <c r="D973" i="1"/>
  <c r="H973" i="1" s="1"/>
  <c r="C973" i="1"/>
  <c r="G972" i="1"/>
  <c r="D972" i="1"/>
  <c r="H972" i="1" s="1"/>
  <c r="C972" i="1"/>
  <c r="G971" i="1"/>
  <c r="D971" i="1"/>
  <c r="H971" i="1" s="1"/>
  <c r="C971" i="1"/>
  <c r="G970" i="1"/>
  <c r="D970" i="1"/>
  <c r="H970" i="1" s="1"/>
  <c r="C970" i="1"/>
  <c r="G969" i="1"/>
  <c r="D969" i="1"/>
  <c r="H969" i="1" s="1"/>
  <c r="C969" i="1"/>
  <c r="G968" i="1"/>
  <c r="D968" i="1"/>
  <c r="H968" i="1" s="1"/>
  <c r="C968" i="1"/>
  <c r="G967" i="1"/>
  <c r="D967" i="1"/>
  <c r="H967" i="1" s="1"/>
  <c r="C967" i="1"/>
  <c r="G966" i="1"/>
  <c r="D966" i="1"/>
  <c r="H966" i="1" s="1"/>
  <c r="C966" i="1"/>
  <c r="G965" i="1"/>
  <c r="D965" i="1"/>
  <c r="H965" i="1" s="1"/>
  <c r="C965" i="1"/>
  <c r="G964" i="1"/>
  <c r="D964" i="1"/>
  <c r="H964" i="1" s="1"/>
  <c r="C964" i="1"/>
  <c r="G963" i="1"/>
  <c r="D963" i="1"/>
  <c r="H963" i="1" s="1"/>
  <c r="C963" i="1"/>
  <c r="G962" i="1"/>
  <c r="D962" i="1"/>
  <c r="H962" i="1" s="1"/>
  <c r="C962" i="1"/>
  <c r="G961" i="1"/>
  <c r="D961" i="1"/>
  <c r="H961" i="1" s="1"/>
  <c r="C961" i="1"/>
  <c r="G960" i="1"/>
  <c r="D960" i="1"/>
  <c r="H960" i="1" s="1"/>
  <c r="C960" i="1"/>
  <c r="G959" i="1"/>
  <c r="D959" i="1"/>
  <c r="H959" i="1" s="1"/>
  <c r="C959" i="1"/>
  <c r="G958" i="1"/>
  <c r="D958" i="1"/>
  <c r="H958" i="1" s="1"/>
  <c r="C958" i="1"/>
  <c r="G957" i="1"/>
  <c r="D957" i="1"/>
  <c r="H957" i="1" s="1"/>
  <c r="C957" i="1"/>
  <c r="G956" i="1"/>
  <c r="D956" i="1"/>
  <c r="H956" i="1" s="1"/>
  <c r="C956" i="1"/>
  <c r="G955" i="1"/>
  <c r="D955" i="1"/>
  <c r="H955" i="1" s="1"/>
  <c r="C955" i="1"/>
  <c r="G954" i="1"/>
  <c r="D954" i="1"/>
  <c r="H954" i="1" s="1"/>
  <c r="C954" i="1"/>
  <c r="G953" i="1"/>
  <c r="D953" i="1"/>
  <c r="H953" i="1" s="1"/>
  <c r="C953" i="1"/>
  <c r="G952" i="1"/>
  <c r="D952" i="1"/>
  <c r="H952" i="1" s="1"/>
  <c r="C952" i="1"/>
  <c r="G951" i="1"/>
  <c r="D951" i="1"/>
  <c r="H951" i="1" s="1"/>
  <c r="C951" i="1"/>
  <c r="G950" i="1"/>
  <c r="D950" i="1"/>
  <c r="H950" i="1" s="1"/>
  <c r="C950" i="1"/>
  <c r="G949" i="1"/>
  <c r="D949" i="1"/>
  <c r="H949" i="1" s="1"/>
  <c r="C949" i="1"/>
  <c r="G948" i="1"/>
  <c r="D948" i="1"/>
  <c r="H948" i="1" s="1"/>
  <c r="C948" i="1"/>
  <c r="G947" i="1"/>
  <c r="D947" i="1"/>
  <c r="H947" i="1" s="1"/>
  <c r="C947" i="1"/>
  <c r="G946" i="1"/>
  <c r="D946" i="1"/>
  <c r="H946" i="1" s="1"/>
  <c r="C946" i="1"/>
  <c r="G945" i="1"/>
  <c r="D945" i="1"/>
  <c r="H945" i="1" s="1"/>
  <c r="C945" i="1"/>
  <c r="G944" i="1"/>
  <c r="D944" i="1"/>
  <c r="H944" i="1" s="1"/>
  <c r="C944" i="1"/>
  <c r="G943" i="1"/>
  <c r="D943" i="1"/>
  <c r="H943" i="1" s="1"/>
  <c r="C943" i="1"/>
  <c r="G942" i="1"/>
  <c r="D942" i="1"/>
  <c r="H942" i="1" s="1"/>
  <c r="C942" i="1"/>
  <c r="G941" i="1"/>
  <c r="D941" i="1"/>
  <c r="H941" i="1" s="1"/>
  <c r="C941" i="1"/>
  <c r="G940" i="1"/>
  <c r="D940" i="1"/>
  <c r="H940" i="1" s="1"/>
  <c r="C940" i="1"/>
  <c r="G939" i="1"/>
  <c r="D939" i="1"/>
  <c r="H939" i="1" s="1"/>
  <c r="C939" i="1"/>
  <c r="G938" i="1"/>
  <c r="D938" i="1"/>
  <c r="H938" i="1" s="1"/>
  <c r="C938" i="1"/>
  <c r="G937" i="1"/>
  <c r="D937" i="1"/>
  <c r="H937" i="1" s="1"/>
  <c r="C937" i="1"/>
  <c r="G936" i="1"/>
  <c r="D936" i="1"/>
  <c r="H936" i="1" s="1"/>
  <c r="C936" i="1"/>
  <c r="G935" i="1"/>
  <c r="D935" i="1"/>
  <c r="H935" i="1" s="1"/>
  <c r="C935" i="1"/>
  <c r="G934" i="1"/>
  <c r="D934" i="1"/>
  <c r="H934" i="1" s="1"/>
  <c r="C934" i="1"/>
  <c r="G933" i="1"/>
  <c r="D933" i="1"/>
  <c r="H933" i="1" s="1"/>
  <c r="C933" i="1"/>
  <c r="G932" i="1"/>
  <c r="D932" i="1"/>
  <c r="H932" i="1" s="1"/>
  <c r="C932" i="1"/>
  <c r="G931" i="1"/>
  <c r="D931" i="1"/>
  <c r="H931" i="1" s="1"/>
  <c r="C931" i="1"/>
  <c r="G930" i="1"/>
  <c r="D930" i="1"/>
  <c r="H930" i="1" s="1"/>
  <c r="C930" i="1"/>
  <c r="G929" i="1"/>
  <c r="D929" i="1"/>
  <c r="H929" i="1" s="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D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H413" i="1"/>
  <c r="G413" i="1"/>
  <c r="D413" i="1"/>
  <c r="C413" i="1"/>
  <c r="D412" i="1"/>
  <c r="C412" i="1"/>
  <c r="H412" i="1" s="1"/>
  <c r="D411" i="1"/>
  <c r="H406" i="1"/>
  <c r="G406" i="1"/>
  <c r="D406" i="1"/>
  <c r="C406" i="1"/>
  <c r="D405" i="1"/>
  <c r="C405" i="1"/>
  <c r="H405" i="1" s="1"/>
  <c r="H404" i="1"/>
  <c r="G404" i="1"/>
  <c r="D404" i="1"/>
  <c r="C404" i="1"/>
  <c r="D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D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D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D293" i="1"/>
  <c r="H292" i="1"/>
  <c r="G292" i="1"/>
  <c r="D292" i="1"/>
  <c r="C292" i="1"/>
  <c r="H291" i="1"/>
  <c r="G291" i="1"/>
  <c r="D291" i="1"/>
  <c r="C291" i="1"/>
  <c r="H290" i="1"/>
  <c r="G290" i="1"/>
  <c r="D290" i="1"/>
  <c r="C290" i="1"/>
  <c r="D289" i="1"/>
  <c r="H289" i="1" s="1"/>
  <c r="C289" i="1"/>
  <c r="D288" i="1"/>
  <c r="C288" i="1"/>
  <c r="H288" i="1" s="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D246" i="1"/>
  <c r="C246" i="1"/>
  <c r="H246" i="1" s="1"/>
  <c r="H245" i="1"/>
  <c r="G245" i="1"/>
  <c r="D245" i="1"/>
  <c r="C245" i="1"/>
  <c r="H244" i="1"/>
  <c r="G244" i="1"/>
  <c r="D244" i="1"/>
  <c r="C244" i="1"/>
  <c r="D243" i="1"/>
  <c r="C243" i="1"/>
  <c r="H243" i="1" s="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C135" i="1"/>
  <c r="H134" i="1"/>
  <c r="G134" i="1"/>
  <c r="D134" i="1"/>
  <c r="C134" i="1"/>
  <c r="H133" i="1"/>
  <c r="G133" i="1"/>
  <c r="D133" i="1"/>
  <c r="C133" i="1"/>
  <c r="H132" i="1"/>
  <c r="G132" i="1"/>
  <c r="D132" i="1"/>
  <c r="C132" i="1"/>
  <c r="G131" i="1"/>
  <c r="D131" i="1"/>
  <c r="C131" i="1"/>
  <c r="H131" i="1" s="1"/>
  <c r="G130" i="1"/>
  <c r="D130" i="1"/>
  <c r="C130" i="1"/>
  <c r="H130" i="1" s="1"/>
  <c r="G129" i="1"/>
  <c r="D129" i="1"/>
  <c r="C129" i="1"/>
  <c r="H129" i="1" s="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D74" i="1"/>
  <c r="C74" i="1"/>
  <c r="H74" i="1" s="1"/>
  <c r="D73" i="1"/>
  <c r="C73" i="1"/>
  <c r="H73" i="1" s="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300" i="9" l="1"/>
  <c r="B300" i="9" s="1"/>
  <c r="C1409" i="1"/>
  <c r="G1426" i="1"/>
  <c r="D1424" i="1"/>
  <c r="G1424" i="1" s="1"/>
  <c r="F115" i="6"/>
  <c r="D1409" i="1"/>
  <c r="G1409" i="1" s="1"/>
  <c r="H30" i="3"/>
  <c r="H1453" i="1"/>
  <c r="D5" i="7"/>
  <c r="H1454" i="1"/>
  <c r="J1456" i="1"/>
  <c r="G1453" i="1"/>
  <c r="H1456" i="1"/>
  <c r="I1456" i="1" s="1"/>
  <c r="E5" i="7"/>
  <c r="H27" i="3"/>
  <c r="G1420" i="1"/>
  <c r="H1424" i="1"/>
  <c r="H1426" i="1"/>
  <c r="F130" i="6"/>
  <c r="D1408" i="1"/>
  <c r="G1408" i="1" s="1"/>
  <c r="F114" i="6"/>
  <c r="G288" i="1"/>
  <c r="E286" i="9"/>
  <c r="B286" i="9" s="1"/>
  <c r="F246" i="5"/>
  <c r="G1224" i="1"/>
  <c r="C1223" i="1"/>
  <c r="H1232" i="1"/>
  <c r="G1154" i="1"/>
  <c r="G1165" i="1"/>
  <c r="G1229" i="1"/>
  <c r="D1223" i="1"/>
  <c r="E281" i="9"/>
  <c r="B281" i="9" s="1"/>
  <c r="H1225" i="1"/>
  <c r="H1229" i="1"/>
  <c r="C1227" i="1"/>
  <c r="G1227" i="1" s="1"/>
  <c r="H1228" i="1"/>
  <c r="H1224" i="1"/>
  <c r="H1241" i="1"/>
  <c r="G1241" i="1"/>
  <c r="F217" i="9"/>
  <c r="B217" i="9" s="1"/>
  <c r="E299" i="9"/>
  <c r="B299" i="9" s="1"/>
  <c r="E32" i="9"/>
  <c r="B32" i="9" s="1"/>
  <c r="E285" i="9"/>
  <c r="B285" i="9" s="1"/>
  <c r="E293" i="9"/>
  <c r="B293" i="9" s="1"/>
  <c r="H1500" i="1"/>
  <c r="H1577" i="1"/>
  <c r="G1576" i="1"/>
  <c r="G1525" i="1"/>
  <c r="H1525" i="1"/>
  <c r="D49" i="8"/>
  <c r="H1481" i="1"/>
  <c r="G1481" i="1"/>
  <c r="H1501" i="1"/>
  <c r="H1480" i="1"/>
  <c r="E27" i="9"/>
  <c r="B27" i="9" s="1"/>
  <c r="F215" i="9"/>
  <c r="B215" i="9" s="1"/>
  <c r="E33" i="9"/>
  <c r="B33" i="9" s="1"/>
  <c r="E287" i="9"/>
  <c r="B287" i="9" s="1"/>
  <c r="E292" i="9"/>
  <c r="B292" i="9" s="1"/>
  <c r="E295" i="9"/>
  <c r="B295" i="9" s="1"/>
  <c r="E297" i="9"/>
  <c r="B297" i="9" s="1"/>
  <c r="G1276" i="1"/>
  <c r="F146" i="5"/>
  <c r="E290" i="9"/>
  <c r="B290" i="9" s="1"/>
  <c r="H1139" i="1"/>
  <c r="G73" i="1"/>
  <c r="G74" i="1"/>
  <c r="G243" i="1"/>
  <c r="G246" i="1"/>
  <c r="F133" i="4"/>
  <c r="G405" i="1"/>
  <c r="G289" i="1"/>
  <c r="E273" i="9"/>
  <c r="B273" i="9" s="1"/>
  <c r="G412" i="1"/>
  <c r="F417" i="4"/>
  <c r="D644" i="4"/>
  <c r="C638" i="1" s="1"/>
  <c r="C411" i="1"/>
  <c r="H1219" i="1"/>
  <c r="G1219" i="1"/>
  <c r="H1234" i="1"/>
  <c r="G1234" i="1"/>
  <c r="H1240" i="1"/>
  <c r="G1240" i="1"/>
  <c r="H1248" i="1"/>
  <c r="G1248" i="1"/>
  <c r="H1256" i="1"/>
  <c r="G1256" i="1"/>
  <c r="H1230" i="1"/>
  <c r="G1230" i="1"/>
  <c r="H1242" i="1"/>
  <c r="G1242" i="1"/>
  <c r="H1250" i="1"/>
  <c r="G1250" i="1"/>
  <c r="H1258" i="1"/>
  <c r="G1258"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8" i="1"/>
  <c r="G1049" i="1"/>
  <c r="G1050" i="1"/>
  <c r="G1051" i="1"/>
  <c r="G1052" i="1"/>
  <c r="G1053" i="1"/>
  <c r="G1054" i="1"/>
  <c r="G1055" i="1"/>
  <c r="G1056" i="1"/>
  <c r="G1057" i="1"/>
  <c r="G1058" i="1"/>
  <c r="G1059" i="1"/>
  <c r="G1060" i="1"/>
  <c r="G1061" i="1"/>
  <c r="G1062" i="1"/>
  <c r="G1063" i="1"/>
  <c r="G1064"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H1226" i="1"/>
  <c r="G1226" i="1"/>
  <c r="H1244" i="1"/>
  <c r="G1244" i="1"/>
  <c r="H1252" i="1"/>
  <c r="G1252" i="1"/>
  <c r="H1260" i="1"/>
  <c r="G1260" i="1"/>
  <c r="G1180" i="1"/>
  <c r="G1187" i="1"/>
  <c r="G1191" i="1"/>
  <c r="G1195" i="1"/>
  <c r="G1199" i="1"/>
  <c r="G1203" i="1"/>
  <c r="G1207" i="1"/>
  <c r="G1211" i="1"/>
  <c r="G1217" i="1"/>
  <c r="G1220" i="1"/>
  <c r="G1232" i="1"/>
  <c r="H1238" i="1"/>
  <c r="G1238" i="1"/>
  <c r="H1246" i="1"/>
  <c r="G1246" i="1"/>
  <c r="H1254" i="1"/>
  <c r="G1254" i="1"/>
  <c r="H1262" i="1"/>
  <c r="G1262" i="1"/>
  <c r="J1446" i="1"/>
  <c r="G1446" i="1"/>
  <c r="G1486" i="1"/>
  <c r="H1486" i="1"/>
  <c r="H1266" i="1"/>
  <c r="H1270" i="1"/>
  <c r="H1274" i="1"/>
  <c r="H1278" i="1"/>
  <c r="H1282" i="1"/>
  <c r="H1286" i="1"/>
  <c r="H1290" i="1"/>
  <c r="H1294" i="1"/>
  <c r="H1298" i="1"/>
  <c r="H1302" i="1"/>
  <c r="H1306" i="1"/>
  <c r="H1331" i="1"/>
  <c r="H1333" i="1"/>
  <c r="H1335" i="1"/>
  <c r="H1337" i="1"/>
  <c r="H1339" i="1"/>
  <c r="H1341" i="1"/>
  <c r="H1343" i="1"/>
  <c r="H1345" i="1"/>
  <c r="H1347" i="1"/>
  <c r="H1349" i="1"/>
  <c r="H1351" i="1"/>
  <c r="H1353" i="1"/>
  <c r="H1355" i="1"/>
  <c r="H1357" i="1"/>
  <c r="H1359" i="1"/>
  <c r="H1361" i="1"/>
  <c r="H1363" i="1"/>
  <c r="H1365" i="1"/>
  <c r="H1367" i="1"/>
  <c r="H1369" i="1"/>
  <c r="H1371" i="1"/>
  <c r="H1373" i="1"/>
  <c r="H1375" i="1"/>
  <c r="H1377" i="1"/>
  <c r="H1379" i="1"/>
  <c r="H1381" i="1"/>
  <c r="H1383" i="1"/>
  <c r="H1385" i="1"/>
  <c r="H1387" i="1"/>
  <c r="H1389" i="1"/>
  <c r="H1391" i="1"/>
  <c r="H1393" i="1"/>
  <c r="H1395" i="1"/>
  <c r="H1397" i="1"/>
  <c r="H1399" i="1"/>
  <c r="H1401" i="1"/>
  <c r="H1403" i="1"/>
  <c r="H1405" i="1"/>
  <c r="H1407" i="1"/>
  <c r="H1409" i="1"/>
  <c r="H1411" i="1"/>
  <c r="H1413" i="1"/>
  <c r="H1415" i="1"/>
  <c r="H1417" i="1"/>
  <c r="H1419" i="1"/>
  <c r="H1421" i="1"/>
  <c r="H1438" i="1"/>
  <c r="J1439" i="1"/>
  <c r="H1441" i="1"/>
  <c r="I1441" i="1" s="1"/>
  <c r="J1448" i="1"/>
  <c r="G1448" i="1"/>
  <c r="J1462" i="1"/>
  <c r="G1462" i="1"/>
  <c r="H1462" i="1"/>
  <c r="J1464" i="1"/>
  <c r="G1464" i="1"/>
  <c r="H1464" i="1"/>
  <c r="J1466" i="1"/>
  <c r="G1466" i="1"/>
  <c r="H1466" i="1"/>
  <c r="J1468" i="1"/>
  <c r="G1468" i="1"/>
  <c r="I1468" i="1" s="1"/>
  <c r="H1468" i="1"/>
  <c r="H1483" i="1"/>
  <c r="G1483" i="1"/>
  <c r="J1450" i="1"/>
  <c r="G1450" i="1"/>
  <c r="H1264" i="1"/>
  <c r="H1268" i="1"/>
  <c r="H1272" i="1"/>
  <c r="H1276" i="1"/>
  <c r="H1280" i="1"/>
  <c r="H1284" i="1"/>
  <c r="H1288" i="1"/>
  <c r="H1292" i="1"/>
  <c r="H1296" i="1"/>
  <c r="H1300" i="1"/>
  <c r="H1304" i="1"/>
  <c r="H1308" i="1"/>
  <c r="H1330" i="1"/>
  <c r="H1332" i="1"/>
  <c r="H1334" i="1"/>
  <c r="H1336" i="1"/>
  <c r="H1338" i="1"/>
  <c r="H1340" i="1"/>
  <c r="H1342" i="1"/>
  <c r="H1344" i="1"/>
  <c r="H1346" i="1"/>
  <c r="H1348" i="1"/>
  <c r="H1350" i="1"/>
  <c r="H1352" i="1"/>
  <c r="H1354" i="1"/>
  <c r="H1356" i="1"/>
  <c r="H1358" i="1"/>
  <c r="H1360" i="1"/>
  <c r="H1362" i="1"/>
  <c r="H1364" i="1"/>
  <c r="H1366" i="1"/>
  <c r="H1368" i="1"/>
  <c r="H1370" i="1"/>
  <c r="H1372" i="1"/>
  <c r="H1374" i="1"/>
  <c r="H1376" i="1"/>
  <c r="H1378" i="1"/>
  <c r="H1380" i="1"/>
  <c r="H1382" i="1"/>
  <c r="H1384" i="1"/>
  <c r="H1386" i="1"/>
  <c r="H1388" i="1"/>
  <c r="H1390" i="1"/>
  <c r="H1392" i="1"/>
  <c r="H1394" i="1"/>
  <c r="H1396" i="1"/>
  <c r="H1398" i="1"/>
  <c r="H1400" i="1"/>
  <c r="H1402" i="1"/>
  <c r="H1404" i="1"/>
  <c r="H1406" i="1"/>
  <c r="H1410" i="1"/>
  <c r="H1412" i="1"/>
  <c r="H1414" i="1"/>
  <c r="H1416" i="1"/>
  <c r="H1418" i="1"/>
  <c r="H1420" i="1"/>
  <c r="H1422" i="1"/>
  <c r="H1437" i="1"/>
  <c r="H1439" i="1"/>
  <c r="I1439" i="1" s="1"/>
  <c r="J1441" i="1"/>
  <c r="J1452" i="1"/>
  <c r="G1452" i="1"/>
  <c r="I1452" i="1" s="1"/>
  <c r="G1490" i="1"/>
  <c r="H1490" i="1"/>
  <c r="G1440" i="1"/>
  <c r="I1440" i="1" s="1"/>
  <c r="G1442" i="1"/>
  <c r="I1442" i="1" s="1"/>
  <c r="J1443" i="1"/>
  <c r="G1444" i="1"/>
  <c r="H1444" i="1"/>
  <c r="H1446" i="1"/>
  <c r="J1447" i="1"/>
  <c r="G1447" i="1"/>
  <c r="I1447" i="1" s="1"/>
  <c r="H1448" i="1"/>
  <c r="J1449" i="1"/>
  <c r="G1449" i="1"/>
  <c r="I1449" i="1" s="1"/>
  <c r="H1450" i="1"/>
  <c r="J1451" i="1"/>
  <c r="G1451" i="1"/>
  <c r="I1451" i="1" s="1"/>
  <c r="H1452" i="1"/>
  <c r="I1458" i="1"/>
  <c r="I1460" i="1"/>
  <c r="H1461" i="1"/>
  <c r="J1463" i="1"/>
  <c r="J1465" i="1"/>
  <c r="J1467" i="1"/>
  <c r="H1470" i="1"/>
  <c r="I1476" i="1"/>
  <c r="I1478" i="1"/>
  <c r="G1482" i="1"/>
  <c r="H1482" i="1"/>
  <c r="G1522" i="1"/>
  <c r="H1522" i="1"/>
  <c r="G1526" i="1"/>
  <c r="H1526" i="1"/>
  <c r="G1530" i="1"/>
  <c r="H1530" i="1"/>
  <c r="G1534" i="1"/>
  <c r="H1534" i="1"/>
  <c r="G1538" i="1"/>
  <c r="H1538" i="1"/>
  <c r="G1542" i="1"/>
  <c r="H1542" i="1"/>
  <c r="G1546" i="1"/>
  <c r="H1546" i="1"/>
  <c r="G1550" i="1"/>
  <c r="H1550" i="1"/>
  <c r="G1554" i="1"/>
  <c r="H1554" i="1"/>
  <c r="G1558" i="1"/>
  <c r="H1558" i="1"/>
  <c r="G1562" i="1"/>
  <c r="H1562" i="1"/>
  <c r="G1566" i="1"/>
  <c r="H1566" i="1"/>
  <c r="G1570" i="1"/>
  <c r="H1570" i="1"/>
  <c r="G1574" i="1"/>
  <c r="H1574" i="1"/>
  <c r="G1578" i="1"/>
  <c r="H1578" i="1"/>
  <c r="F51" i="4"/>
  <c r="E82" i="4"/>
  <c r="D78" i="1" s="1"/>
  <c r="E106" i="4"/>
  <c r="D102" i="1" s="1"/>
  <c r="F140" i="4"/>
  <c r="E139" i="4"/>
  <c r="D135" i="1" s="1"/>
  <c r="F215" i="4"/>
  <c r="F263" i="4"/>
  <c r="F299" i="4"/>
  <c r="F351" i="4"/>
  <c r="D350" i="4"/>
  <c r="E420" i="4"/>
  <c r="F529" i="4"/>
  <c r="D528" i="4"/>
  <c r="G1494" i="1"/>
  <c r="H1494" i="1"/>
  <c r="G1498" i="1"/>
  <c r="H1498" i="1"/>
  <c r="G1502" i="1"/>
  <c r="H1502" i="1"/>
  <c r="G1506" i="1"/>
  <c r="H1506" i="1"/>
  <c r="G1510" i="1"/>
  <c r="H1510" i="1"/>
  <c r="G1514" i="1"/>
  <c r="H1514" i="1"/>
  <c r="F7" i="4"/>
  <c r="H21" i="9"/>
  <c r="G21" i="9"/>
  <c r="F152" i="4"/>
  <c r="F164" i="4"/>
  <c r="E163" i="4"/>
  <c r="D159" i="1" s="1"/>
  <c r="J1455" i="1"/>
  <c r="G1455" i="1"/>
  <c r="I1455" i="1" s="1"/>
  <c r="J1457" i="1"/>
  <c r="G1457" i="1"/>
  <c r="I1457" i="1" s="1"/>
  <c r="J1459" i="1"/>
  <c r="G1459" i="1"/>
  <c r="I1459" i="1" s="1"/>
  <c r="J1477" i="1"/>
  <c r="G1477" i="1"/>
  <c r="I1477" i="1" s="1"/>
  <c r="J1479" i="1"/>
  <c r="G1479" i="1"/>
  <c r="I1479" i="1" s="1"/>
  <c r="G1519" i="1"/>
  <c r="G1523" i="1"/>
  <c r="G1527" i="1"/>
  <c r="G1531" i="1"/>
  <c r="G1535" i="1"/>
  <c r="G1539" i="1"/>
  <c r="G1543" i="1"/>
  <c r="G1547" i="1"/>
  <c r="G1551" i="1"/>
  <c r="G1555" i="1"/>
  <c r="G1559" i="1"/>
  <c r="G1563" i="1"/>
  <c r="G1567" i="1"/>
  <c r="G1571" i="1"/>
  <c r="G1575" i="1"/>
  <c r="G1579" i="1"/>
  <c r="F139" i="4"/>
  <c r="F593" i="4"/>
  <c r="H1443" i="1"/>
  <c r="I1443" i="1" s="1"/>
  <c r="J1444" i="1"/>
  <c r="H1471" i="1"/>
  <c r="I1471" i="1" s="1"/>
  <c r="J1472" i="1"/>
  <c r="G1472" i="1"/>
  <c r="I1472" i="1" s="1"/>
  <c r="H1473" i="1"/>
  <c r="I1473" i="1" s="1"/>
  <c r="J1474" i="1"/>
  <c r="G1474" i="1"/>
  <c r="I1474" i="1" s="1"/>
  <c r="H1475" i="1"/>
  <c r="G1487" i="1"/>
  <c r="G1491" i="1"/>
  <c r="G1495" i="1"/>
  <c r="G1499" i="1"/>
  <c r="G1503" i="1"/>
  <c r="G1507" i="1"/>
  <c r="G1511" i="1"/>
  <c r="G1515" i="1"/>
  <c r="D50" i="4"/>
  <c r="D6" i="4" s="1"/>
  <c r="F83" i="4"/>
  <c r="D82" i="4"/>
  <c r="F107" i="4"/>
  <c r="D106" i="4"/>
  <c r="E124" i="4"/>
  <c r="D120" i="1" s="1"/>
  <c r="E408" i="4"/>
  <c r="D403" i="1" s="1"/>
  <c r="F134" i="4"/>
  <c r="F216" i="4"/>
  <c r="F264" i="4"/>
  <c r="F460" i="4"/>
  <c r="F530" i="4"/>
  <c r="F594" i="4"/>
  <c r="E644" i="4"/>
  <c r="D638" i="1" s="1"/>
  <c r="D224" i="4"/>
  <c r="D151" i="4" s="1"/>
  <c r="D252" i="4"/>
  <c r="D311" i="4"/>
  <c r="D363" i="4"/>
  <c r="E643" i="4"/>
  <c r="D637" i="1" s="1"/>
  <c r="D420" i="4"/>
  <c r="D472" i="4"/>
  <c r="D484" i="4"/>
  <c r="D643" i="4"/>
  <c r="G307" i="9"/>
  <c r="E307" i="9" s="1"/>
  <c r="B307" i="9" s="1"/>
  <c r="F177" i="5"/>
  <c r="E309" i="9"/>
  <c r="B309" i="9" s="1"/>
  <c r="B66" i="9"/>
  <c r="E87" i="5"/>
  <c r="D1065" i="1" s="1"/>
  <c r="F88" i="5"/>
  <c r="D118" i="5"/>
  <c r="E176" i="5"/>
  <c r="E238" i="5"/>
  <c r="D245" i="5"/>
  <c r="D237" i="5" s="1"/>
  <c r="E258" i="5"/>
  <c r="D1235" i="1" s="1"/>
  <c r="E5" i="6"/>
  <c r="D7" i="5"/>
  <c r="D69" i="5"/>
  <c r="F180" i="5"/>
  <c r="F190" i="5"/>
  <c r="D206" i="5"/>
  <c r="F5" i="6"/>
  <c r="D35" i="6"/>
  <c r="D129" i="6"/>
  <c r="D141" i="6" s="1"/>
  <c r="M213" i="9"/>
  <c r="L213" i="9"/>
  <c r="F213" i="9" s="1"/>
  <c r="B213" i="9" s="1"/>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0" i="9"/>
  <c r="E190" i="9" s="1"/>
  <c r="B190" i="9" s="1"/>
  <c r="G188" i="9"/>
  <c r="E188" i="9" s="1"/>
  <c r="B188" i="9" s="1"/>
  <c r="G166" i="9"/>
  <c r="H165" i="9"/>
  <c r="G280" i="9"/>
  <c r="E280" i="9" s="1"/>
  <c r="B280" i="9" s="1"/>
  <c r="G192" i="9"/>
  <c r="E192" i="9" s="1"/>
  <c r="G165" i="9"/>
  <c r="G164" i="9"/>
  <c r="E164" i="9" s="1"/>
  <c r="B164" i="9" s="1"/>
  <c r="G163" i="9"/>
  <c r="E163" i="9" s="1"/>
  <c r="B163" i="9" s="1"/>
  <c r="G162" i="9"/>
  <c r="E162" i="9" s="1"/>
  <c r="B162" i="9" s="1"/>
  <c r="G161" i="9"/>
  <c r="E161" i="9" s="1"/>
  <c r="B161" i="9" s="1"/>
  <c r="G191" i="9"/>
  <c r="E191" i="9" s="1"/>
  <c r="B191" i="9" s="1"/>
  <c r="G189" i="9"/>
  <c r="E189" i="9" s="1"/>
  <c r="B189" i="9" s="1"/>
  <c r="G279" i="9"/>
  <c r="E279" i="9" s="1"/>
  <c r="B279"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I10" i="9"/>
  <c r="E289" i="9"/>
  <c r="B289" i="9" s="1"/>
  <c r="D42" i="8"/>
  <c r="B216" i="9"/>
  <c r="B224" i="9"/>
  <c r="B232" i="9"/>
  <c r="B240" i="9"/>
  <c r="B248" i="9"/>
  <c r="B270" i="9"/>
  <c r="F277" i="9"/>
  <c r="B218" i="9"/>
  <c r="B226" i="9"/>
  <c r="B234" i="9"/>
  <c r="B242" i="9"/>
  <c r="B250" i="9"/>
  <c r="B258" i="9"/>
  <c r="B266" i="9"/>
  <c r="B291" i="9"/>
  <c r="H1408" i="1" l="1"/>
  <c r="H29" i="3"/>
  <c r="C1436" i="1"/>
  <c r="I29" i="3"/>
  <c r="D1436" i="1"/>
  <c r="G315" i="9"/>
  <c r="E315" i="9" s="1"/>
  <c r="B315" i="9" s="1"/>
  <c r="G1223" i="1"/>
  <c r="H1223" i="1"/>
  <c r="H1227" i="1"/>
  <c r="D43" i="8"/>
  <c r="K1450" i="9" s="1"/>
  <c r="C1524" i="1"/>
  <c r="H411" i="1"/>
  <c r="G411" i="1"/>
  <c r="H23" i="3"/>
  <c r="C1214" i="1"/>
  <c r="H16" i="3"/>
  <c r="C2" i="1"/>
  <c r="H28" i="3"/>
  <c r="C1435" i="1"/>
  <c r="D289" i="4"/>
  <c r="H17" i="3"/>
  <c r="C147" i="1"/>
  <c r="B192" i="9"/>
  <c r="D68" i="5"/>
  <c r="D6" i="5" s="1"/>
  <c r="F69" i="5"/>
  <c r="C1047" i="1"/>
  <c r="E141" i="6"/>
  <c r="I24" i="3"/>
  <c r="D1299" i="1"/>
  <c r="H1065" i="1"/>
  <c r="G1065" i="1"/>
  <c r="G317" i="9"/>
  <c r="E317" i="9" s="1"/>
  <c r="F87" i="5"/>
  <c r="F472" i="4"/>
  <c r="C466" i="1"/>
  <c r="F311" i="4"/>
  <c r="C306" i="1"/>
  <c r="F82" i="4"/>
  <c r="C78" i="1"/>
  <c r="F644" i="4"/>
  <c r="E21" i="9"/>
  <c r="D298" i="4"/>
  <c r="E151" i="4"/>
  <c r="I1466" i="1"/>
  <c r="I1448" i="1"/>
  <c r="G310" i="9"/>
  <c r="E310" i="9" s="1"/>
  <c r="B310" i="9" s="1"/>
  <c r="F206" i="5"/>
  <c r="C1183" i="1"/>
  <c r="F7" i="5"/>
  <c r="H20" i="3"/>
  <c r="C985" i="1"/>
  <c r="H1235" i="1"/>
  <c r="G1235" i="1"/>
  <c r="I22" i="3"/>
  <c r="D1153" i="1"/>
  <c r="D635" i="4"/>
  <c r="F420" i="4"/>
  <c r="C414" i="1"/>
  <c r="F252" i="4"/>
  <c r="C248" i="1"/>
  <c r="G638" i="1"/>
  <c r="H638" i="1"/>
  <c r="G120" i="1"/>
  <c r="H120" i="1"/>
  <c r="G159" i="1"/>
  <c r="H159" i="1"/>
  <c r="E635" i="4"/>
  <c r="D629" i="1" s="1"/>
  <c r="D414" i="1"/>
  <c r="H135" i="1"/>
  <c r="G135" i="1"/>
  <c r="I1450" i="1"/>
  <c r="I34" i="3"/>
  <c r="C1517" i="1"/>
  <c r="F129" i="6"/>
  <c r="C1423" i="1"/>
  <c r="F245" i="5"/>
  <c r="C1222" i="1"/>
  <c r="F118" i="5"/>
  <c r="C1096" i="1"/>
  <c r="H19" i="9"/>
  <c r="E19" i="9" s="1"/>
  <c r="B19" i="9" s="1"/>
  <c r="F643" i="4"/>
  <c r="C637" i="1"/>
  <c r="F224" i="4"/>
  <c r="C220" i="1"/>
  <c r="F106" i="4"/>
  <c r="C102" i="1"/>
  <c r="F50" i="4"/>
  <c r="C46" i="1"/>
  <c r="D408" i="4"/>
  <c r="F350" i="4"/>
  <c r="C345" i="1"/>
  <c r="I1444" i="1"/>
  <c r="I1462" i="1"/>
  <c r="I1446" i="1"/>
  <c r="E165" i="9"/>
  <c r="B165" i="9" s="1"/>
  <c r="E166" i="9"/>
  <c r="B166" i="9" s="1"/>
  <c r="F35" i="6"/>
  <c r="H25" i="3"/>
  <c r="C1329" i="1"/>
  <c r="G312" i="9"/>
  <c r="E312" i="9" s="1"/>
  <c r="E237" i="5"/>
  <c r="D1215" i="1"/>
  <c r="D176" i="5"/>
  <c r="F484" i="4"/>
  <c r="C478" i="1"/>
  <c r="F363" i="4"/>
  <c r="C358" i="1"/>
  <c r="F238" i="5"/>
  <c r="E68" i="5"/>
  <c r="F163" i="4"/>
  <c r="E6" i="4"/>
  <c r="E636" i="4"/>
  <c r="D630" i="1" s="1"/>
  <c r="D636" i="4"/>
  <c r="F528" i="4"/>
  <c r="C522" i="1"/>
  <c r="F124" i="4"/>
  <c r="I1464" i="1"/>
  <c r="E314" i="9" l="1"/>
  <c r="I10" i="3" s="1"/>
  <c r="G1436" i="1"/>
  <c r="H1436" i="1"/>
  <c r="G313" i="9"/>
  <c r="E313" i="9" s="1"/>
  <c r="B313" i="9" s="1"/>
  <c r="G1524" i="1"/>
  <c r="H1524" i="1"/>
  <c r="C1518" i="1"/>
  <c r="I35" i="3"/>
  <c r="G522" i="1"/>
  <c r="H522" i="1"/>
  <c r="F176" i="5"/>
  <c r="D175" i="5"/>
  <c r="G278" i="9" s="1"/>
  <c r="H22" i="3"/>
  <c r="C1153" i="1"/>
  <c r="G345" i="1"/>
  <c r="H345" i="1"/>
  <c r="H1215" i="1"/>
  <c r="G1215" i="1"/>
  <c r="H102" i="1"/>
  <c r="G102" i="1"/>
  <c r="H637" i="1"/>
  <c r="G637" i="1"/>
  <c r="H414" i="1"/>
  <c r="G414" i="1"/>
  <c r="H985" i="1"/>
  <c r="G985" i="1"/>
  <c r="H1183" i="1"/>
  <c r="G1183" i="1"/>
  <c r="E316" i="9"/>
  <c r="B317" i="9"/>
  <c r="F68" i="5"/>
  <c r="H21" i="3"/>
  <c r="C1046" i="1"/>
  <c r="E412" i="4"/>
  <c r="I16" i="3"/>
  <c r="D2" i="1"/>
  <c r="H2" i="1" s="1"/>
  <c r="H358" i="1"/>
  <c r="G358" i="1"/>
  <c r="H1329" i="1"/>
  <c r="G1329" i="1"/>
  <c r="F636" i="4"/>
  <c r="C630" i="1"/>
  <c r="I21" i="3"/>
  <c r="D1046" i="1"/>
  <c r="E6" i="5"/>
  <c r="G284" i="9" s="1"/>
  <c r="E284" i="9" s="1"/>
  <c r="B284" i="9" s="1"/>
  <c r="G478" i="1"/>
  <c r="H478" i="1"/>
  <c r="I23" i="3"/>
  <c r="D1214" i="1"/>
  <c r="H1214" i="1" s="1"/>
  <c r="F408" i="4"/>
  <c r="C403" i="1"/>
  <c r="H1096" i="1"/>
  <c r="G1096" i="1"/>
  <c r="H1423" i="1"/>
  <c r="G1423" i="1"/>
  <c r="E175" i="5"/>
  <c r="D1152" i="1" s="1"/>
  <c r="E289" i="4"/>
  <c r="I17" i="3"/>
  <c r="D147" i="1"/>
  <c r="H78" i="1"/>
  <c r="G78" i="1"/>
  <c r="G466" i="1"/>
  <c r="H466" i="1"/>
  <c r="I28" i="3"/>
  <c r="D1435" i="1"/>
  <c r="H1435" i="1" s="1"/>
  <c r="F151" i="4"/>
  <c r="F6" i="4"/>
  <c r="B312" i="9"/>
  <c r="G46" i="1"/>
  <c r="H46" i="1"/>
  <c r="G220" i="1"/>
  <c r="H220" i="1"/>
  <c r="H248" i="1"/>
  <c r="G248" i="1"/>
  <c r="F635" i="4"/>
  <c r="C629" i="1"/>
  <c r="F298" i="4"/>
  <c r="D407" i="4"/>
  <c r="C293" i="1"/>
  <c r="H1047" i="1"/>
  <c r="G1047" i="1"/>
  <c r="D291" i="4"/>
  <c r="F289" i="4"/>
  <c r="D413" i="4"/>
  <c r="C285" i="1"/>
  <c r="F141" i="6"/>
  <c r="D412" i="4"/>
  <c r="H1222" i="1"/>
  <c r="G1222" i="1"/>
  <c r="G1517" i="1"/>
  <c r="H1517" i="1"/>
  <c r="H11" i="3"/>
  <c r="F6" i="5"/>
  <c r="C984" i="1"/>
  <c r="B21" i="9"/>
  <c r="H306" i="1"/>
  <c r="G306" i="1"/>
  <c r="G1299" i="1"/>
  <c r="H9" i="3"/>
  <c r="H1299" i="1"/>
  <c r="G147" i="1"/>
  <c r="H147" i="1"/>
  <c r="D290" i="4"/>
  <c r="F237" i="5"/>
  <c r="G1435" i="1" l="1"/>
  <c r="G1214" i="1"/>
  <c r="E311" i="9"/>
  <c r="G1518" i="1"/>
  <c r="H1518" i="1"/>
  <c r="N3" i="9"/>
  <c r="I11" i="3"/>
  <c r="D640" i="4"/>
  <c r="D415" i="4"/>
  <c r="C408" i="1"/>
  <c r="G629" i="1"/>
  <c r="H629" i="1"/>
  <c r="G403" i="1"/>
  <c r="H403" i="1"/>
  <c r="H1153" i="1"/>
  <c r="G1153" i="1"/>
  <c r="C286" i="1"/>
  <c r="H285" i="1"/>
  <c r="G2" i="1"/>
  <c r="G984" i="1"/>
  <c r="D639" i="4"/>
  <c r="D414" i="4"/>
  <c r="F412" i="4"/>
  <c r="C407" i="1"/>
  <c r="G293" i="1"/>
  <c r="H293" i="1"/>
  <c r="G630" i="1"/>
  <c r="H630" i="1"/>
  <c r="E639" i="4"/>
  <c r="D407" i="1"/>
  <c r="H1046" i="1"/>
  <c r="G1046" i="1"/>
  <c r="K3" i="9"/>
  <c r="I9" i="3"/>
  <c r="F291" i="4"/>
  <c r="C287" i="1"/>
  <c r="F407" i="4"/>
  <c r="C402" i="1"/>
  <c r="E291" i="4"/>
  <c r="D287" i="1" s="1"/>
  <c r="E413" i="4"/>
  <c r="D285" i="1"/>
  <c r="H278" i="9"/>
  <c r="E278" i="9" s="1"/>
  <c r="D984" i="1"/>
  <c r="H984" i="1" s="1"/>
  <c r="E290" i="4"/>
  <c r="D286" i="1" s="1"/>
  <c r="F175" i="5"/>
  <c r="C1152" i="1"/>
  <c r="E277" i="9" l="1"/>
  <c r="B278" i="9"/>
  <c r="G285" i="1"/>
  <c r="D642" i="4"/>
  <c r="C634" i="1"/>
  <c r="H1152" i="1"/>
  <c r="G1152" i="1"/>
  <c r="H402" i="1"/>
  <c r="G402" i="1"/>
  <c r="G407" i="1"/>
  <c r="H407" i="1"/>
  <c r="F414" i="4"/>
  <c r="C409" i="1"/>
  <c r="H8" i="3"/>
  <c r="H286" i="1"/>
  <c r="G286" i="1"/>
  <c r="H408" i="1"/>
  <c r="G408" i="1"/>
  <c r="C410" i="1"/>
  <c r="E640" i="4"/>
  <c r="E415" i="4"/>
  <c r="D410" i="1" s="1"/>
  <c r="D408" i="1"/>
  <c r="H287" i="1"/>
  <c r="G287" i="1"/>
  <c r="E414" i="4"/>
  <c r="D409" i="1" s="1"/>
  <c r="D633" i="1"/>
  <c r="D641" i="4"/>
  <c r="F639" i="4"/>
  <c r="C633" i="1"/>
  <c r="F290" i="4"/>
  <c r="F413" i="4"/>
  <c r="F641" i="4" l="1"/>
  <c r="D645" i="4"/>
  <c r="C635" i="1"/>
  <c r="M3" i="9"/>
  <c r="I8" i="3"/>
  <c r="E642" i="4"/>
  <c r="D634" i="1"/>
  <c r="G634" i="1" s="1"/>
  <c r="G409" i="1"/>
  <c r="H409" i="1"/>
  <c r="H634" i="1"/>
  <c r="H633" i="1"/>
  <c r="G633" i="1"/>
  <c r="E641" i="4"/>
  <c r="H410" i="1"/>
  <c r="G410" i="1"/>
  <c r="F640" i="4"/>
  <c r="F415" i="4"/>
  <c r="D646" i="4"/>
  <c r="F642" i="4"/>
  <c r="C636" i="1"/>
  <c r="H19" i="3" l="1"/>
  <c r="C640" i="1"/>
  <c r="H635" i="1"/>
  <c r="E645" i="4"/>
  <c r="D635" i="1"/>
  <c r="G635" i="1" s="1"/>
  <c r="E646" i="4"/>
  <c r="D636" i="1"/>
  <c r="F645" i="4"/>
  <c r="H18" i="3"/>
  <c r="C639" i="1"/>
  <c r="G636" i="1"/>
  <c r="H636" i="1"/>
  <c r="I19" i="3" l="1"/>
  <c r="D640" i="1"/>
  <c r="G640" i="1" s="1"/>
  <c r="G276" i="9"/>
  <c r="E276" i="9" s="1"/>
  <c r="B276" i="9" s="1"/>
  <c r="I18" i="3"/>
  <c r="D639" i="1"/>
  <c r="G639" i="1" s="1"/>
  <c r="F646" i="4"/>
  <c r="H639" i="1" l="1"/>
  <c r="H7" i="3"/>
  <c r="J3" i="9" s="1"/>
  <c r="H640" i="1"/>
  <c r="G274" i="9" l="1"/>
  <c r="M272" i="9"/>
  <c r="H274" i="9"/>
  <c r="L272" i="9"/>
  <c r="H18" i="9"/>
  <c r="G18" i="9"/>
  <c r="H17" i="9"/>
  <c r="K6" i="9"/>
  <c r="J11" i="9"/>
  <c r="I17" i="9"/>
  <c r="I9" i="9"/>
  <c r="H16" i="9"/>
  <c r="K8" i="9"/>
  <c r="J13" i="9"/>
  <c r="I7" i="9"/>
  <c r="K13" i="9"/>
  <c r="K5" i="9"/>
  <c r="M16" i="9"/>
  <c r="I13" i="9"/>
  <c r="J7" i="9"/>
  <c r="I12" i="9"/>
  <c r="I5" i="9"/>
  <c r="K11" i="9"/>
  <c r="J17" i="9"/>
  <c r="I8" i="9"/>
  <c r="M15" i="9"/>
  <c r="K7" i="9"/>
  <c r="J12" i="9"/>
  <c r="L16" i="9"/>
  <c r="J10" i="9"/>
  <c r="K10" i="9"/>
  <c r="G16" i="9"/>
  <c r="E16" i="9" s="1"/>
  <c r="J8" i="9"/>
  <c r="G15" i="9"/>
  <c r="I6" i="9"/>
  <c r="K12" i="9"/>
  <c r="G17" i="9"/>
  <c r="J6" i="9"/>
  <c r="I11" i="9"/>
  <c r="J9" i="9"/>
  <c r="H15" i="9"/>
  <c r="K9" i="9"/>
  <c r="L15" i="9"/>
  <c r="J5" i="9"/>
  <c r="F272" i="9" l="1"/>
  <c r="E11" i="9"/>
  <c r="B11" i="9" s="1"/>
  <c r="E15" i="9"/>
  <c r="E18" i="9"/>
  <c r="B18" i="9" s="1"/>
  <c r="E10" i="9"/>
  <c r="B10" i="9" s="1"/>
  <c r="E274" i="9"/>
  <c r="B272" i="9"/>
  <c r="F20" i="9"/>
  <c r="F15" i="9"/>
  <c r="E6" i="9"/>
  <c r="B6" i="9" s="1"/>
  <c r="E13" i="9"/>
  <c r="B13" i="9" s="1"/>
  <c r="E7" i="9"/>
  <c r="B7" i="9" s="1"/>
  <c r="E9" i="9"/>
  <c r="B9" i="9" s="1"/>
  <c r="E5" i="9"/>
  <c r="E17" i="9"/>
  <c r="B17" i="9" s="1"/>
  <c r="F16" i="9"/>
  <c r="B16" i="9" s="1"/>
  <c r="E8" i="9"/>
  <c r="B8" i="9" s="1"/>
  <c r="E12" i="9"/>
  <c r="B12" i="9" s="1"/>
  <c r="B274" i="9"/>
  <c r="E20" i="9"/>
  <c r="I7" i="3" s="1"/>
  <c r="B15" i="9" l="1"/>
  <c r="E14" i="9"/>
  <c r="B5" i="9"/>
  <c r="E4" i="9"/>
  <c r="F14" i="9"/>
  <c r="F3" i="9" s="1"/>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<sst xmlns="http://schemas.openxmlformats.org/spreadsheetml/2006/main" count="4369" uniqueCount="3421">
  <si>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</si>
  <si>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</si>
  <si>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</si>
  <si>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</si>
  <si>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</si>
  <si>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</si>
  <si>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</si>
  <si>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</si>
  <si>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</si>
  <si>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</si>
  <si>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</si>
  <si>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</si>
  <si>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</si>
  <si>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</si>
  <si>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</si>
  <si>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</si>
  <si>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</si>
  <si>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</si>
  <si>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</si>
  <si>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</si>
  <si>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</si>
  <si>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</si>
  <si>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</si>
  <si>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</si>
  <si>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</si>
  <si>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</si>
  <si>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</si>
  <si>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</si>
  <si>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</si>
  <si>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</si>
  <si>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</si>
  <si>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GRAD ZADAR</t>
  </si>
  <si>
    <t>BILANCA</t>
  </si>
  <si>
    <t>RAS funkcijski</t>
  </si>
  <si>
    <t>Razina:</t>
  </si>
  <si>
    <t>23</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</si>
  <si>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</si>
  <si>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</si>
  <si>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</si>
  <si>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</si>
  <si>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</si>
  <si>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</si>
  <si>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</si>
  <si>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</si>
  <si>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</si>
  <si>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</si>
  <si>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</si>
  <si>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</si>
  <si>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</si>
  <si>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35724 - GRAD ZADAR</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</si>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</sst>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87177598.979999989</v>
      </c>
      <c r="D2" s="6">
        <f>'PR-RAS'!E6</f>
        <v>101544819.10000001</v>
      </c>
      <c r="E2" s="6">
        <v>0</v>
      </c>
      <c r="F2" s="6">
        <v>0</v>
      </c>
      <c r="G2" s="7">
        <f t="shared" ref="G2:G264" si="0">(B2/1000)*(C2*1+D2*2)</f>
        <v>290267.23718</v>
      </c>
      <c r="H2" s="7">
        <f t="shared" ref="H2:H264" si="1">ABS(C2-ROUND(C2,0))+ABS(D2-ROUND(D2,0))</f>
        <v>0.12000001966953278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36753219.959999993</v>
      </c>
      <c r="D3" s="1">
        <f>'PR-RAS'!E7</f>
        <v>45511550.170000017</v>
      </c>
      <c r="E3" s="1">
        <v>0</v>
      </c>
      <c r="F3" s="1">
        <v>0</v>
      </c>
      <c r="G3" s="2">
        <f t="shared" si="0"/>
        <v>255552.64060000007</v>
      </c>
      <c r="H3" s="2">
        <f t="shared" si="1"/>
        <v>0.21000002324581146</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27694701.73</v>
      </c>
      <c r="D4" s="1">
        <f>'PR-RAS'!E8</f>
        <v>37193222.150000013</v>
      </c>
      <c r="E4" s="1">
        <v>0</v>
      </c>
      <c r="F4" s="1">
        <v>0</v>
      </c>
      <c r="G4" s="2">
        <f t="shared" si="0"/>
        <v>306243.43809000013</v>
      </c>
      <c r="H4" s="2">
        <f t="shared" si="1"/>
        <v>0.42000001296401024</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24248508.850000001</v>
      </c>
      <c r="D5" s="1">
        <f>'PR-RAS'!E9</f>
        <v>32452402.98</v>
      </c>
      <c r="E5" s="1">
        <v>0</v>
      </c>
      <c r="F5" s="1">
        <v>0</v>
      </c>
      <c r="G5" s="2">
        <f t="shared" si="0"/>
        <v>356613.25924000004</v>
      </c>
      <c r="H5" s="2">
        <f t="shared" si="1"/>
        <v>0.16999999806284904</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1296579.28</v>
      </c>
      <c r="D6" s="1">
        <f>'PR-RAS'!E10</f>
        <v>1840025.05</v>
      </c>
      <c r="E6" s="1">
        <v>0</v>
      </c>
      <c r="F6" s="1">
        <v>0</v>
      </c>
      <c r="G6" s="2">
        <f t="shared" si="0"/>
        <v>24883.1469</v>
      </c>
      <c r="H6" s="2">
        <f t="shared" si="1"/>
        <v>0.33000000007450581</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1705564.39</v>
      </c>
      <c r="D7" s="1">
        <f>'PR-RAS'!E11</f>
        <v>2085278.27</v>
      </c>
      <c r="E7" s="1">
        <v>0</v>
      </c>
      <c r="F7" s="1">
        <v>0</v>
      </c>
      <c r="G7" s="2">
        <f t="shared" si="0"/>
        <v>35256.725579999998</v>
      </c>
      <c r="H7" s="2">
        <f t="shared" si="1"/>
        <v>0.65999999991618097</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2525879.31</v>
      </c>
      <c r="D8" s="1">
        <f>'PR-RAS'!E12</f>
        <v>2997377.27</v>
      </c>
      <c r="E8" s="1">
        <v>0</v>
      </c>
      <c r="F8" s="1">
        <v>0</v>
      </c>
      <c r="G8" s="2">
        <f t="shared" si="0"/>
        <v>59644.436949999996</v>
      </c>
      <c r="H8" s="2">
        <f t="shared" si="1"/>
        <v>0.58000000007450581</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962822.95</v>
      </c>
      <c r="D9" s="1">
        <f>'PR-RAS'!E13</f>
        <v>1457444.6</v>
      </c>
      <c r="E9" s="1">
        <v>0</v>
      </c>
      <c r="F9" s="1">
        <v>0</v>
      </c>
      <c r="G9" s="2">
        <f t="shared" si="0"/>
        <v>31021.697200000002</v>
      </c>
      <c r="H9" s="2">
        <f t="shared" si="1"/>
        <v>0.44999999995343387</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56.42</v>
      </c>
      <c r="E10" s="1">
        <v>0</v>
      </c>
      <c r="F10" s="1">
        <v>0</v>
      </c>
      <c r="G10" s="2">
        <f t="shared" si="0"/>
        <v>1.01556</v>
      </c>
      <c r="H10" s="2">
        <f t="shared" si="1"/>
        <v>0.42000000000000171</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3044653.05</v>
      </c>
      <c r="D11" s="1">
        <f>'PR-RAS'!E15</f>
        <v>3639362.44</v>
      </c>
      <c r="E11" s="1">
        <v>0</v>
      </c>
      <c r="F11" s="1">
        <v>0</v>
      </c>
      <c r="G11" s="2">
        <f t="shared" si="0"/>
        <v>103233.77929999999</v>
      </c>
      <c r="H11" s="2">
        <f t="shared" si="1"/>
        <v>0.48999999975785613</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8254137.5699999994</v>
      </c>
      <c r="D19" s="1">
        <f>'PR-RAS'!E23</f>
        <v>7356555.1800000006</v>
      </c>
      <c r="E19" s="1">
        <v>0</v>
      </c>
      <c r="F19" s="1">
        <v>0</v>
      </c>
      <c r="G19" s="2">
        <f t="shared" si="0"/>
        <v>413410.46273999999</v>
      </c>
      <c r="H19" s="2">
        <f t="shared" si="1"/>
        <v>0.6100000012665987</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463602.85</v>
      </c>
      <c r="D20" s="1">
        <f>'PR-RAS'!E24</f>
        <v>529581.94999999995</v>
      </c>
      <c r="E20" s="1">
        <v>0</v>
      </c>
      <c r="F20" s="1">
        <v>0</v>
      </c>
      <c r="G20" s="2">
        <f t="shared" si="0"/>
        <v>28932.56825</v>
      </c>
      <c r="H20" s="2">
        <f t="shared" si="1"/>
        <v>0.20000000006984919</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7790534.7199999997</v>
      </c>
      <c r="D23" s="1">
        <f>'PR-RAS'!E27</f>
        <v>6826973.2300000004</v>
      </c>
      <c r="E23" s="1">
        <v>0</v>
      </c>
      <c r="F23" s="1">
        <v>0</v>
      </c>
      <c r="G23" s="2">
        <f t="shared" si="0"/>
        <v>471778.58595999994</v>
      </c>
      <c r="H23" s="2">
        <f t="shared" si="1"/>
        <v>0.51000000070780516</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804360.33</v>
      </c>
      <c r="D25" s="1">
        <f>'PR-RAS'!E29</f>
        <v>961207.34</v>
      </c>
      <c r="E25" s="1">
        <v>0</v>
      </c>
      <c r="F25" s="1">
        <v>0</v>
      </c>
      <c r="G25" s="2">
        <f t="shared" si="0"/>
        <v>65442.600239999992</v>
      </c>
      <c r="H25" s="2">
        <f t="shared" si="1"/>
        <v>0.66999999992549419</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803172.47</v>
      </c>
      <c r="D27" s="1">
        <f>'PR-RAS'!E31</f>
        <v>961087.15</v>
      </c>
      <c r="E27" s="1">
        <v>0</v>
      </c>
      <c r="F27" s="1">
        <v>0</v>
      </c>
      <c r="G27" s="2">
        <f t="shared" si="0"/>
        <v>70859.016019999995</v>
      </c>
      <c r="H27" s="2">
        <f t="shared" si="1"/>
        <v>0.61999999999534339</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1187.8599999999999</v>
      </c>
      <c r="D29" s="1">
        <f>'PR-RAS'!E33</f>
        <v>120.19</v>
      </c>
      <c r="E29" s="1">
        <v>0</v>
      </c>
      <c r="F29" s="1">
        <v>0</v>
      </c>
      <c r="G29" s="2">
        <f t="shared" si="0"/>
        <v>39.990719999999996</v>
      </c>
      <c r="H29" s="2">
        <f t="shared" si="1"/>
        <v>0.33000000000009777</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20.329999999999998</v>
      </c>
      <c r="D36" s="1">
        <f>'PR-RAS'!E40</f>
        <v>565.5</v>
      </c>
      <c r="E36" s="1">
        <v>0</v>
      </c>
      <c r="F36" s="1">
        <v>0</v>
      </c>
      <c r="G36" s="2">
        <f t="shared" si="0"/>
        <v>40.296550000000003</v>
      </c>
      <c r="H36" s="2">
        <f t="shared" si="1"/>
        <v>0.82999999999999829</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20.329999999999998</v>
      </c>
      <c r="D39" s="1">
        <f>'PR-RAS'!E43</f>
        <v>565.5</v>
      </c>
      <c r="E39" s="1">
        <v>0</v>
      </c>
      <c r="F39" s="1">
        <v>0</v>
      </c>
      <c r="G39" s="2">
        <f t="shared" si="0"/>
        <v>43.750539999999994</v>
      </c>
      <c r="H39" s="2">
        <f t="shared" si="1"/>
        <v>0.82999999999999829</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27941968.93</v>
      </c>
      <c r="D46" s="1">
        <f>'PR-RAS'!E50</f>
        <v>31518533.199999999</v>
      </c>
      <c r="E46" s="1">
        <v>0</v>
      </c>
      <c r="F46" s="1">
        <v>0</v>
      </c>
      <c r="G46" s="2">
        <f t="shared" si="0"/>
        <v>4094056.5898499996</v>
      </c>
      <c r="H46" s="2">
        <f t="shared" si="1"/>
        <v>0.26999999955296516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12109.61</v>
      </c>
      <c r="D47" s="1">
        <f>'PR-RAS'!E51</f>
        <v>0</v>
      </c>
      <c r="E47" s="1">
        <v>0</v>
      </c>
      <c r="F47" s="1">
        <v>0</v>
      </c>
      <c r="G47" s="2">
        <f t="shared" si="0"/>
        <v>557.04205999999999</v>
      </c>
      <c r="H47" s="2">
        <f t="shared" si="1"/>
        <v>0.38999999999941792</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12109.61</v>
      </c>
      <c r="D48" s="1">
        <f>'PR-RAS'!E52</f>
        <v>0</v>
      </c>
      <c r="E48" s="1">
        <v>0</v>
      </c>
      <c r="F48" s="1">
        <v>0</v>
      </c>
      <c r="G48" s="2">
        <f t="shared" si="0"/>
        <v>569.15167000000008</v>
      </c>
      <c r="H48" s="2">
        <f t="shared" si="1"/>
        <v>0.38999999999941792</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958184.52</v>
      </c>
      <c r="D50" s="1">
        <f>'PR-RAS'!E54</f>
        <v>387021.79</v>
      </c>
      <c r="E50" s="1">
        <v>0</v>
      </c>
      <c r="F50" s="1">
        <v>0</v>
      </c>
      <c r="G50" s="2">
        <f t="shared" si="0"/>
        <v>84879.176900000006</v>
      </c>
      <c r="H50" s="2">
        <f t="shared" si="1"/>
        <v>0.69000000000232831</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958184.52</v>
      </c>
      <c r="D53" s="1">
        <f>'PR-RAS'!E57</f>
        <v>387021.79</v>
      </c>
      <c r="E53" s="1">
        <v>0</v>
      </c>
      <c r="F53" s="1">
        <v>0</v>
      </c>
      <c r="G53" s="2">
        <f t="shared" si="0"/>
        <v>90075.861199999999</v>
      </c>
      <c r="H53" s="2">
        <f t="shared" si="1"/>
        <v>0.69000000000232831</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1297775.82</v>
      </c>
      <c r="D55" s="1">
        <f>'PR-RAS'!E59</f>
        <v>1285087.25</v>
      </c>
      <c r="E55" s="1">
        <v>0</v>
      </c>
      <c r="F55" s="1">
        <v>0</v>
      </c>
      <c r="G55" s="2">
        <f t="shared" si="0"/>
        <v>208869.31728000002</v>
      </c>
      <c r="H55" s="2">
        <f t="shared" si="1"/>
        <v>0.42999999993480742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803122.68</v>
      </c>
      <c r="D56" s="1">
        <f>'PR-RAS'!E60</f>
        <v>856726.12</v>
      </c>
      <c r="E56" s="1">
        <v>0</v>
      </c>
      <c r="F56" s="1">
        <v>0</v>
      </c>
      <c r="G56" s="2">
        <f t="shared" si="0"/>
        <v>138411.62059999999</v>
      </c>
      <c r="H56" s="2">
        <f t="shared" si="1"/>
        <v>0.43999999994412065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494653.14</v>
      </c>
      <c r="D57" s="1">
        <f>'PR-RAS'!E61</f>
        <v>428361.13</v>
      </c>
      <c r="E57" s="1">
        <v>0</v>
      </c>
      <c r="F57" s="1">
        <v>0</v>
      </c>
      <c r="G57" s="2">
        <f t="shared" si="0"/>
        <v>75677.022400000002</v>
      </c>
      <c r="H57" s="2">
        <f t="shared" si="1"/>
        <v>0.27000000001862645</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2694343.66</v>
      </c>
      <c r="D58" s="1">
        <f>'PR-RAS'!E62</f>
        <v>1419845.8199999998</v>
      </c>
      <c r="E58" s="1">
        <v>0</v>
      </c>
      <c r="F58" s="1">
        <v>0</v>
      </c>
      <c r="G58" s="2">
        <f t="shared" si="0"/>
        <v>315440.01209999999</v>
      </c>
      <c r="H58" s="2">
        <f t="shared" si="1"/>
        <v>0.52000000001862645</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517689.59999999998</v>
      </c>
      <c r="D59" s="1">
        <f>'PR-RAS'!E63</f>
        <v>619845.81999999995</v>
      </c>
      <c r="E59" s="1">
        <v>0</v>
      </c>
      <c r="F59" s="1">
        <v>0</v>
      </c>
      <c r="G59" s="2">
        <f t="shared" si="0"/>
        <v>101928.11192</v>
      </c>
      <c r="H59" s="2">
        <f t="shared" si="1"/>
        <v>0.58000000007450581</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2176654.06</v>
      </c>
      <c r="D60" s="1">
        <f>'PR-RAS'!E64</f>
        <v>800000</v>
      </c>
      <c r="E60" s="1">
        <v>0</v>
      </c>
      <c r="F60" s="1">
        <v>0</v>
      </c>
      <c r="G60" s="2">
        <f t="shared" si="0"/>
        <v>222822.58953999999</v>
      </c>
      <c r="H60" s="2">
        <f t="shared" si="1"/>
        <v>6.0000000055879354E-2</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2219215.5099999998</v>
      </c>
      <c r="D61" s="1">
        <f>'PR-RAS'!E65</f>
        <v>1914639.51</v>
      </c>
      <c r="E61" s="1">
        <v>0</v>
      </c>
      <c r="F61" s="1">
        <v>0</v>
      </c>
      <c r="G61" s="2">
        <f t="shared" si="0"/>
        <v>362909.67179999995</v>
      </c>
      <c r="H61" s="2">
        <f t="shared" si="1"/>
        <v>0.98000000021420419</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1853849.43</v>
      </c>
      <c r="D62" s="1">
        <f>'PR-RAS'!E66</f>
        <v>1639645.27</v>
      </c>
      <c r="E62" s="1">
        <v>0</v>
      </c>
      <c r="F62" s="1">
        <v>0</v>
      </c>
      <c r="G62" s="2">
        <f t="shared" si="0"/>
        <v>313121.53816999996</v>
      </c>
      <c r="H62" s="2">
        <f t="shared" si="1"/>
        <v>0.69999999995343387</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365366.08</v>
      </c>
      <c r="D63" s="1">
        <f>'PR-RAS'!E67</f>
        <v>274994.24</v>
      </c>
      <c r="E63" s="1">
        <v>0</v>
      </c>
      <c r="F63" s="1">
        <v>0</v>
      </c>
      <c r="G63" s="2">
        <f t="shared" si="0"/>
        <v>56751.98272</v>
      </c>
      <c r="H63" s="2">
        <f t="shared" si="1"/>
        <v>0.32000000000698492</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15626645.49</v>
      </c>
      <c r="D64" s="1">
        <f>'PR-RAS'!E68</f>
        <v>19587590.119999997</v>
      </c>
      <c r="E64" s="1">
        <v>0</v>
      </c>
      <c r="F64" s="1">
        <v>0</v>
      </c>
      <c r="G64" s="2">
        <f t="shared" si="0"/>
        <v>3452515.0209899996</v>
      </c>
      <c r="H64" s="2">
        <f t="shared" si="1"/>
        <v>0.6099999975413084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15426409.4</v>
      </c>
      <c r="D65" s="1">
        <f>'PR-RAS'!E69</f>
        <v>19349426.739999998</v>
      </c>
      <c r="E65" s="1">
        <v>0</v>
      </c>
      <c r="F65" s="1">
        <v>0</v>
      </c>
      <c r="G65" s="2">
        <f t="shared" si="0"/>
        <v>3464016.8243199997</v>
      </c>
      <c r="H65" s="2">
        <f t="shared" si="1"/>
        <v>0.66000000201165676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200236.09</v>
      </c>
      <c r="D66" s="1">
        <f>'PR-RAS'!E70</f>
        <v>238163.38</v>
      </c>
      <c r="E66" s="1">
        <v>0</v>
      </c>
      <c r="F66" s="1">
        <v>0</v>
      </c>
      <c r="G66" s="2">
        <f t="shared" si="0"/>
        <v>43976.585249999996</v>
      </c>
      <c r="H66" s="2">
        <f t="shared" si="1"/>
        <v>0.47000000000116415</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5133694.32</v>
      </c>
      <c r="D70" s="1">
        <f>'PR-RAS'!E74</f>
        <v>6924348.71</v>
      </c>
      <c r="E70" s="1">
        <v>0</v>
      </c>
      <c r="F70" s="1">
        <v>0</v>
      </c>
      <c r="G70" s="2">
        <f t="shared" si="0"/>
        <v>1309785.0300600003</v>
      </c>
      <c r="H70" s="2">
        <f t="shared" si="1"/>
        <v>0.61000000033527613</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1010339.69</v>
      </c>
      <c r="D71" s="1">
        <f>'PR-RAS'!E75</f>
        <v>1811424.47</v>
      </c>
      <c r="E71" s="1">
        <v>0</v>
      </c>
      <c r="F71" s="1">
        <v>0</v>
      </c>
      <c r="G71" s="2">
        <f t="shared" si="0"/>
        <v>324323.20410000003</v>
      </c>
      <c r="H71" s="2">
        <f t="shared" si="1"/>
        <v>0.78000000002793968</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4123354.63</v>
      </c>
      <c r="D72" s="1">
        <f>'PR-RAS'!E76</f>
        <v>5112924.24</v>
      </c>
      <c r="E72" s="1">
        <v>0</v>
      </c>
      <c r="F72" s="1">
        <v>0</v>
      </c>
      <c r="G72" s="2">
        <f t="shared" si="0"/>
        <v>1018793.4208099999</v>
      </c>
      <c r="H72" s="2">
        <f t="shared" si="1"/>
        <v>0.61000000033527613</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4436893.8900000006</v>
      </c>
      <c r="D78" s="1">
        <f>'PR-RAS'!E82</f>
        <v>5068429.88</v>
      </c>
      <c r="E78" s="1">
        <v>0</v>
      </c>
      <c r="F78" s="1">
        <v>0</v>
      </c>
      <c r="G78" s="2">
        <f t="shared" si="0"/>
        <v>1122179.0310500001</v>
      </c>
      <c r="H78" s="2">
        <f t="shared" si="1"/>
        <v>0.22999999951571226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256823.92</v>
      </c>
      <c r="D79" s="1">
        <f>'PR-RAS'!E83</f>
        <v>759563.7300000001</v>
      </c>
      <c r="E79" s="1">
        <v>0</v>
      </c>
      <c r="F79" s="1">
        <v>0</v>
      </c>
      <c r="G79" s="2">
        <f t="shared" si="0"/>
        <v>138524.20764000001</v>
      </c>
      <c r="H79" s="2">
        <f t="shared" si="1"/>
        <v>0.34999999988940544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2142.7199999999998</v>
      </c>
      <c r="D81" s="1">
        <f>'PR-RAS'!E85</f>
        <v>34470.85</v>
      </c>
      <c r="E81" s="1">
        <v>0</v>
      </c>
      <c r="F81" s="1">
        <v>0</v>
      </c>
      <c r="G81" s="2">
        <f t="shared" si="0"/>
        <v>5686.7536</v>
      </c>
      <c r="H81" s="2">
        <f t="shared" si="1"/>
        <v>0.43000000000165528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254469.45</v>
      </c>
      <c r="D82" s="1">
        <f>'PR-RAS'!E86</f>
        <v>722013.17</v>
      </c>
      <c r="E82" s="1">
        <v>0</v>
      </c>
      <c r="F82" s="1">
        <v>0</v>
      </c>
      <c r="G82" s="2">
        <f t="shared" si="0"/>
        <v>137578.15899</v>
      </c>
      <c r="H82" s="2">
        <f t="shared" si="1"/>
        <v>0.62000000005355105</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211.7</v>
      </c>
      <c r="D83" s="1">
        <f>'PR-RAS'!E87</f>
        <v>3079.54</v>
      </c>
      <c r="E83" s="1">
        <v>0</v>
      </c>
      <c r="F83" s="1">
        <v>0</v>
      </c>
      <c r="G83" s="2">
        <f t="shared" si="0"/>
        <v>522.40395999999998</v>
      </c>
      <c r="H83" s="2">
        <f t="shared" si="1"/>
        <v>0.76000000000004775</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0.05</v>
      </c>
      <c r="D86" s="1">
        <f>'PR-RAS'!E90</f>
        <v>0.17</v>
      </c>
      <c r="E86" s="1">
        <v>0</v>
      </c>
      <c r="F86" s="1">
        <v>0</v>
      </c>
      <c r="G86" s="2">
        <f t="shared" si="0"/>
        <v>3.3150000000000006E-2</v>
      </c>
      <c r="H86" s="2">
        <f t="shared" si="1"/>
        <v>0.22000000000000003</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4180069.97</v>
      </c>
      <c r="D87" s="1">
        <f>'PR-RAS'!E91</f>
        <v>4308866.1499999994</v>
      </c>
      <c r="E87" s="1">
        <v>0</v>
      </c>
      <c r="F87" s="1">
        <v>0</v>
      </c>
      <c r="G87" s="2">
        <f t="shared" si="0"/>
        <v>1100610.9952199999</v>
      </c>
      <c r="H87" s="2">
        <f t="shared" si="1"/>
        <v>0.17999999923631549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264776.53000000003</v>
      </c>
      <c r="D88" s="1">
        <f>'PR-RAS'!E92</f>
        <v>222273.71</v>
      </c>
      <c r="E88" s="1">
        <v>0</v>
      </c>
      <c r="F88" s="1">
        <v>0</v>
      </c>
      <c r="G88" s="2">
        <f t="shared" si="0"/>
        <v>61711.183649999992</v>
      </c>
      <c r="H88" s="2">
        <f t="shared" si="1"/>
        <v>0.7599999999802094</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3468535.62</v>
      </c>
      <c r="D89" s="1">
        <f>'PR-RAS'!E93</f>
        <v>3659050.61</v>
      </c>
      <c r="E89" s="1">
        <v>0</v>
      </c>
      <c r="F89" s="1">
        <v>0</v>
      </c>
      <c r="G89" s="2">
        <f t="shared" si="0"/>
        <v>949224.04191999999</v>
      </c>
      <c r="H89" s="2">
        <f t="shared" si="1"/>
        <v>0.77000000001862645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353272.96</v>
      </c>
      <c r="D90" s="1">
        <f>'PR-RAS'!E94</f>
        <v>356880.74</v>
      </c>
      <c r="E90" s="1">
        <v>0</v>
      </c>
      <c r="F90" s="1">
        <v>0</v>
      </c>
      <c r="G90" s="2">
        <f t="shared" si="0"/>
        <v>94966.065159999984</v>
      </c>
      <c r="H90" s="2">
        <f t="shared" si="1"/>
        <v>0.29999999998835847</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93484.86</v>
      </c>
      <c r="D93" s="1">
        <f>'PR-RAS'!E97</f>
        <v>70661.09</v>
      </c>
      <c r="E93" s="1">
        <v>0</v>
      </c>
      <c r="F93" s="1">
        <v>0</v>
      </c>
      <c r="G93" s="2">
        <f t="shared" si="0"/>
        <v>21602.247679999997</v>
      </c>
      <c r="H93" s="2">
        <f t="shared" si="1"/>
        <v>0.22999999999592546</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16843305.82</v>
      </c>
      <c r="D102" s="1">
        <f>'PR-RAS'!E106</f>
        <v>18325929.670000002</v>
      </c>
      <c r="E102" s="1">
        <v>0</v>
      </c>
      <c r="F102" s="1">
        <v>0</v>
      </c>
      <c r="G102" s="2">
        <f t="shared" si="0"/>
        <v>5403011.6811600011</v>
      </c>
      <c r="H102" s="2">
        <f t="shared" si="1"/>
        <v>0.50999999791383743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993347.90000000014</v>
      </c>
      <c r="D103" s="1">
        <f>'PR-RAS'!E107</f>
        <v>813273.3</v>
      </c>
      <c r="E103" s="1">
        <v>0</v>
      </c>
      <c r="F103" s="1">
        <v>0</v>
      </c>
      <c r="G103" s="2">
        <f t="shared" si="0"/>
        <v>267229.239</v>
      </c>
      <c r="H103" s="2">
        <f t="shared" si="1"/>
        <v>0.39999999990686774</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72343.320000000007</v>
      </c>
      <c r="D104" s="1">
        <f>'PR-RAS'!E108</f>
        <v>35237.96</v>
      </c>
      <c r="E104" s="1">
        <v>0</v>
      </c>
      <c r="F104" s="1">
        <v>0</v>
      </c>
      <c r="G104" s="2">
        <f t="shared" si="0"/>
        <v>14710.381719999998</v>
      </c>
      <c r="H104" s="2">
        <f t="shared" si="1"/>
        <v>0.36000000000785803</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514859.01</v>
      </c>
      <c r="D105" s="1">
        <f>'PR-RAS'!E109</f>
        <v>282864.28000000003</v>
      </c>
      <c r="E105" s="1">
        <v>0</v>
      </c>
      <c r="F105" s="1">
        <v>0</v>
      </c>
      <c r="G105" s="2">
        <f t="shared" si="0"/>
        <v>112381.10728</v>
      </c>
      <c r="H105" s="2">
        <f t="shared" si="1"/>
        <v>0.2900000000372529</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406145.57</v>
      </c>
      <c r="D107" s="1">
        <f>'PR-RAS'!E111</f>
        <v>495171.06</v>
      </c>
      <c r="E107" s="1">
        <v>0</v>
      </c>
      <c r="F107" s="1">
        <v>0</v>
      </c>
      <c r="G107" s="2">
        <f t="shared" si="0"/>
        <v>148027.69514</v>
      </c>
      <c r="H107" s="2">
        <f t="shared" si="1"/>
        <v>0.48999999999068677</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2105730.21</v>
      </c>
      <c r="D108" s="1">
        <f>'PR-RAS'!E112</f>
        <v>2046827</v>
      </c>
      <c r="E108" s="1">
        <v>0</v>
      </c>
      <c r="F108" s="1">
        <v>0</v>
      </c>
      <c r="G108" s="2">
        <f t="shared" si="0"/>
        <v>663334.11046999996</v>
      </c>
      <c r="H108" s="2">
        <f t="shared" si="1"/>
        <v>0.2099999999627471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34182.78</v>
      </c>
      <c r="D110" s="1">
        <f>'PR-RAS'!E114</f>
        <v>21266.16</v>
      </c>
      <c r="E110" s="1">
        <v>0</v>
      </c>
      <c r="F110" s="1">
        <v>0</v>
      </c>
      <c r="G110" s="2">
        <f t="shared" si="0"/>
        <v>8361.9459000000006</v>
      </c>
      <c r="H110" s="2">
        <f t="shared" si="1"/>
        <v>0.38000000000101863</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6.09</v>
      </c>
      <c r="D111" s="1">
        <f>'PR-RAS'!E115</f>
        <v>98.57</v>
      </c>
      <c r="E111" s="1">
        <v>0</v>
      </c>
      <c r="F111" s="1">
        <v>0</v>
      </c>
      <c r="G111" s="2">
        <f t="shared" si="0"/>
        <v>22.3553</v>
      </c>
      <c r="H111" s="2">
        <f t="shared" si="1"/>
        <v>0.52000000000000668</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2071541.34</v>
      </c>
      <c r="D113" s="1">
        <f>'PR-RAS'!E117</f>
        <v>2025462.27</v>
      </c>
      <c r="E113" s="1">
        <v>0</v>
      </c>
      <c r="F113" s="1">
        <v>0</v>
      </c>
      <c r="G113" s="2">
        <f t="shared" si="0"/>
        <v>685716.17856000003</v>
      </c>
      <c r="H113" s="2">
        <f t="shared" si="1"/>
        <v>0.61000000010244548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13744227.710000001</v>
      </c>
      <c r="D116" s="1">
        <f>'PR-RAS'!E120</f>
        <v>15465829.370000001</v>
      </c>
      <c r="E116" s="1">
        <v>0</v>
      </c>
      <c r="F116" s="1">
        <v>0</v>
      </c>
      <c r="G116" s="2">
        <f t="shared" si="0"/>
        <v>5137726.9417500002</v>
      </c>
      <c r="H116" s="2">
        <f t="shared" si="1"/>
        <v>0.66000000014901161</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5358585.76</v>
      </c>
      <c r="D117" s="1">
        <f>'PR-RAS'!E121</f>
        <v>6706126.3200000003</v>
      </c>
      <c r="E117" s="1">
        <v>0</v>
      </c>
      <c r="F117" s="1">
        <v>0</v>
      </c>
      <c r="G117" s="2">
        <f t="shared" si="0"/>
        <v>2177417.2544</v>
      </c>
      <c r="H117" s="2">
        <f t="shared" si="1"/>
        <v>0.56000000052154064</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8385641.9500000002</v>
      </c>
      <c r="D118" s="1">
        <f>'PR-RAS'!E122</f>
        <v>8759703.0500000007</v>
      </c>
      <c r="E118" s="1">
        <v>0</v>
      </c>
      <c r="F118" s="1">
        <v>0</v>
      </c>
      <c r="G118" s="2">
        <f t="shared" si="0"/>
        <v>3030890.6218500002</v>
      </c>
      <c r="H118" s="2">
        <f t="shared" si="1"/>
        <v>0.10000000055879354</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967684.27</v>
      </c>
      <c r="D120" s="1">
        <f>'PR-RAS'!E124</f>
        <v>865847.33000000007</v>
      </c>
      <c r="E120" s="1">
        <v>0</v>
      </c>
      <c r="F120" s="1">
        <v>0</v>
      </c>
      <c r="G120" s="2">
        <f t="shared" si="0"/>
        <v>321226.09266999998</v>
      </c>
      <c r="H120" s="2">
        <f t="shared" si="1"/>
        <v>0.60000000009313226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785649.49</v>
      </c>
      <c r="D121" s="1">
        <f>'PR-RAS'!E125</f>
        <v>784250.06</v>
      </c>
      <c r="E121" s="1">
        <v>0</v>
      </c>
      <c r="F121" s="1">
        <v>0</v>
      </c>
      <c r="G121" s="2">
        <f t="shared" si="0"/>
        <v>282497.95320000005</v>
      </c>
      <c r="H121" s="2">
        <f t="shared" si="1"/>
        <v>0.55000000004656613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10873.32</v>
      </c>
      <c r="D122" s="1">
        <f>'PR-RAS'!E126</f>
        <v>2991.15</v>
      </c>
      <c r="E122" s="1">
        <v>0</v>
      </c>
      <c r="F122" s="1">
        <v>0</v>
      </c>
      <c r="G122" s="2">
        <f t="shared" si="0"/>
        <v>2039.5300199999999</v>
      </c>
      <c r="H122" s="2">
        <f t="shared" si="1"/>
        <v>0.46999999999979991</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774776.17</v>
      </c>
      <c r="D123" s="1">
        <f>'PR-RAS'!E127</f>
        <v>781258.91</v>
      </c>
      <c r="E123" s="1">
        <v>0</v>
      </c>
      <c r="F123" s="1">
        <v>0</v>
      </c>
      <c r="G123" s="2">
        <f t="shared" si="0"/>
        <v>285149.86678000004</v>
      </c>
      <c r="H123" s="2">
        <f t="shared" si="1"/>
        <v>0.26000000000931323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182034.78</v>
      </c>
      <c r="D124" s="1">
        <f>'PR-RAS'!E128</f>
        <v>81597.27</v>
      </c>
      <c r="E124" s="1">
        <v>0</v>
      </c>
      <c r="F124" s="1">
        <v>0</v>
      </c>
      <c r="G124" s="2">
        <f t="shared" si="0"/>
        <v>42463.206360000004</v>
      </c>
      <c r="H124" s="2">
        <f t="shared" si="1"/>
        <v>0.49000000000523869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70045.17</v>
      </c>
      <c r="D125" s="1">
        <f>'PR-RAS'!E129</f>
        <v>56734.68</v>
      </c>
      <c r="E125" s="1">
        <v>0</v>
      </c>
      <c r="F125" s="1">
        <v>0</v>
      </c>
      <c r="G125" s="2">
        <f t="shared" si="0"/>
        <v>22755.801719999999</v>
      </c>
      <c r="H125" s="2">
        <f t="shared" si="1"/>
        <v>0.48999999999796273</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111989.61</v>
      </c>
      <c r="D126" s="1">
        <f>'PR-RAS'!E130</f>
        <v>24862.59</v>
      </c>
      <c r="E126" s="1">
        <v>0</v>
      </c>
      <c r="F126" s="1">
        <v>0</v>
      </c>
      <c r="G126" s="2">
        <f t="shared" si="0"/>
        <v>20214.348750000001</v>
      </c>
      <c r="H126" s="2">
        <f t="shared" si="1"/>
        <v>0.7999999999992724</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234526.11000000002</v>
      </c>
      <c r="D135" s="1">
        <f>'PR-RAS'!E139</f>
        <v>254528.85</v>
      </c>
      <c r="E135" s="1">
        <v>0</v>
      </c>
      <c r="F135" s="1">
        <v>0</v>
      </c>
      <c r="G135" s="2">
        <f t="shared" si="0"/>
        <v>99640.230540000019</v>
      </c>
      <c r="H135" s="2">
        <f t="shared" si="1"/>
        <v>0.26000000000931323</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211938.82</v>
      </c>
      <c r="D136" s="1">
        <f>'PR-RAS'!E140</f>
        <v>214157.17</v>
      </c>
      <c r="E136" s="1">
        <v>0</v>
      </c>
      <c r="F136" s="1">
        <v>0</v>
      </c>
      <c r="G136" s="2">
        <f t="shared" si="0"/>
        <v>86434.176600000006</v>
      </c>
      <c r="H136" s="2">
        <f t="shared" si="1"/>
        <v>0.35000000000582077</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211938.82</v>
      </c>
      <c r="D145" s="1">
        <f>'PR-RAS'!E149</f>
        <v>214157.17</v>
      </c>
      <c r="E145" s="1">
        <v>0</v>
      </c>
      <c r="F145" s="1">
        <v>0</v>
      </c>
      <c r="G145" s="2">
        <f t="shared" si="0"/>
        <v>92196.455040000001</v>
      </c>
      <c r="H145" s="2">
        <f t="shared" si="1"/>
        <v>0.35000000000582077</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22587.29</v>
      </c>
      <c r="D146" s="1">
        <f>'PR-RAS'!E150</f>
        <v>40371.68</v>
      </c>
      <c r="E146" s="1">
        <v>0</v>
      </c>
      <c r="F146" s="1">
        <v>0</v>
      </c>
      <c r="G146" s="2">
        <f t="shared" si="0"/>
        <v>14982.944249999999</v>
      </c>
      <c r="H146" s="2">
        <f t="shared" si="1"/>
        <v>0.61000000000058208</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64700179.600000009</v>
      </c>
      <c r="D147" s="1">
        <f>'PR-RAS'!E151</f>
        <v>74514421.609999999</v>
      </c>
      <c r="E147" s="1">
        <v>0</v>
      </c>
      <c r="F147" s="1">
        <v>0</v>
      </c>
      <c r="G147" s="2">
        <f t="shared" si="0"/>
        <v>31204437.331719998</v>
      </c>
      <c r="H147" s="2">
        <f t="shared" si="1"/>
        <v>0.78999999165534973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29594694.91</v>
      </c>
      <c r="D148" s="1">
        <f>'PR-RAS'!E152</f>
        <v>34852405.900000006</v>
      </c>
      <c r="E148" s="1">
        <v>0</v>
      </c>
      <c r="F148" s="1">
        <v>0</v>
      </c>
      <c r="G148" s="2">
        <f t="shared" si="0"/>
        <v>14597027.486370001</v>
      </c>
      <c r="H148" s="2">
        <f t="shared" si="1"/>
        <v>0.18999999389052391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24328529.02</v>
      </c>
      <c r="D149" s="1">
        <f>'PR-RAS'!E153</f>
        <v>28431759.160000004</v>
      </c>
      <c r="E149" s="1">
        <v>0</v>
      </c>
      <c r="F149" s="1">
        <v>0</v>
      </c>
      <c r="G149" s="2">
        <f t="shared" si="0"/>
        <v>12016423.00632</v>
      </c>
      <c r="H149" s="2">
        <f t="shared" si="1"/>
        <v>0.18000000342726707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23935080.289999999</v>
      </c>
      <c r="D150" s="1">
        <f>'PR-RAS'!E154</f>
        <v>27988525.170000002</v>
      </c>
      <c r="E150" s="1">
        <v>0</v>
      </c>
      <c r="F150" s="1">
        <v>0</v>
      </c>
      <c r="G150" s="2">
        <f t="shared" si="0"/>
        <v>11906907.463869998</v>
      </c>
      <c r="H150" s="2">
        <f t="shared" si="1"/>
        <v>0.46000000089406967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1552.86</v>
      </c>
      <c r="D151" s="1">
        <f>'PR-RAS'!E155</f>
        <v>3559.92</v>
      </c>
      <c r="E151" s="1">
        <v>0</v>
      </c>
      <c r="F151" s="1">
        <v>0</v>
      </c>
      <c r="G151" s="2">
        <f t="shared" si="0"/>
        <v>1300.905</v>
      </c>
      <c r="H151" s="2">
        <f t="shared" si="1"/>
        <v>0.22000000000002728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26171.21</v>
      </c>
      <c r="D152" s="1">
        <f>'PR-RAS'!E156</f>
        <v>30239.85</v>
      </c>
      <c r="E152" s="1">
        <v>0</v>
      </c>
      <c r="F152" s="1">
        <v>0</v>
      </c>
      <c r="G152" s="2">
        <f t="shared" si="0"/>
        <v>13084.287410000001</v>
      </c>
      <c r="H152" s="2">
        <f t="shared" si="1"/>
        <v>0.36000000000058208</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365724.66</v>
      </c>
      <c r="D153" s="1">
        <f>'PR-RAS'!E157</f>
        <v>409434.22</v>
      </c>
      <c r="E153" s="1">
        <v>0</v>
      </c>
      <c r="F153" s="1">
        <v>0</v>
      </c>
      <c r="G153" s="2">
        <f t="shared" si="0"/>
        <v>180058.15119999996</v>
      </c>
      <c r="H153" s="2">
        <f t="shared" si="1"/>
        <v>0.55999999999767169</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1191266.04</v>
      </c>
      <c r="D154" s="1">
        <f>'PR-RAS'!E158</f>
        <v>1660097.91</v>
      </c>
      <c r="E154" s="1">
        <v>0</v>
      </c>
      <c r="F154" s="1">
        <v>0</v>
      </c>
      <c r="G154" s="2">
        <f t="shared" si="0"/>
        <v>690253.66457999987</v>
      </c>
      <c r="H154" s="2">
        <f t="shared" si="1"/>
        <v>0.13000000012107193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4074899.85</v>
      </c>
      <c r="D155" s="1">
        <f>'PR-RAS'!E159</f>
        <v>4760548.83</v>
      </c>
      <c r="E155" s="1">
        <v>0</v>
      </c>
      <c r="F155" s="1">
        <v>0</v>
      </c>
      <c r="G155" s="2">
        <f t="shared" si="0"/>
        <v>2093783.6165399998</v>
      </c>
      <c r="H155" s="2">
        <f t="shared" si="1"/>
        <v>0.31999999983236194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127997.11</v>
      </c>
      <c r="D156" s="1">
        <f>'PR-RAS'!E160</f>
        <v>147550.31</v>
      </c>
      <c r="E156" s="1">
        <v>0</v>
      </c>
      <c r="F156" s="1">
        <v>0</v>
      </c>
      <c r="G156" s="2">
        <f t="shared" si="0"/>
        <v>65580.148149999994</v>
      </c>
      <c r="H156" s="2">
        <f t="shared" si="1"/>
        <v>0.41999999999825377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3946783.31</v>
      </c>
      <c r="D157" s="1">
        <f>'PR-RAS'!E161</f>
        <v>4612482.79</v>
      </c>
      <c r="E157" s="1">
        <v>0</v>
      </c>
      <c r="F157" s="1">
        <v>0</v>
      </c>
      <c r="G157" s="2">
        <f t="shared" si="0"/>
        <v>2054792.82684</v>
      </c>
      <c r="H157" s="2">
        <f t="shared" si="1"/>
        <v>0.52000000001862645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119.43</v>
      </c>
      <c r="D158" s="1">
        <f>'PR-RAS'!E162</f>
        <v>515.73</v>
      </c>
      <c r="E158" s="1">
        <v>0</v>
      </c>
      <c r="F158" s="1">
        <v>0</v>
      </c>
      <c r="G158" s="2">
        <f t="shared" si="0"/>
        <v>180.68973000000003</v>
      </c>
      <c r="H158" s="2">
        <f t="shared" si="1"/>
        <v>0.69999999999998863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16895447.34</v>
      </c>
      <c r="D159" s="1">
        <f>'PR-RAS'!E163</f>
        <v>19529489.959999997</v>
      </c>
      <c r="E159" s="1">
        <v>0</v>
      </c>
      <c r="F159" s="1">
        <v>0</v>
      </c>
      <c r="G159" s="2">
        <f t="shared" si="0"/>
        <v>8840799.507079998</v>
      </c>
      <c r="H159" s="2">
        <f t="shared" si="1"/>
        <v>0.38000000268220901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926517.96000000008</v>
      </c>
      <c r="D160" s="1">
        <f>'PR-RAS'!E164</f>
        <v>1089925.4000000001</v>
      </c>
      <c r="E160" s="1">
        <v>0</v>
      </c>
      <c r="F160" s="1">
        <v>0</v>
      </c>
      <c r="G160" s="2">
        <f t="shared" si="0"/>
        <v>493912.63284000003</v>
      </c>
      <c r="H160" s="2">
        <f t="shared" si="1"/>
        <v>0.44000000006053597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137264.91</v>
      </c>
      <c r="D161" s="1">
        <f>'PR-RAS'!E165</f>
        <v>199236.82</v>
      </c>
      <c r="E161" s="1">
        <v>0</v>
      </c>
      <c r="F161" s="1">
        <v>0</v>
      </c>
      <c r="G161" s="2">
        <f t="shared" si="0"/>
        <v>85718.168000000005</v>
      </c>
      <c r="H161" s="2">
        <f t="shared" si="1"/>
        <v>0.26999999998952262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697877.02</v>
      </c>
      <c r="D162" s="1">
        <f>'PR-RAS'!E166</f>
        <v>811545.5</v>
      </c>
      <c r="E162" s="1">
        <v>0</v>
      </c>
      <c r="F162" s="1">
        <v>0</v>
      </c>
      <c r="G162" s="2">
        <f t="shared" si="0"/>
        <v>373675.85122000001</v>
      </c>
      <c r="H162" s="2">
        <f t="shared" si="1"/>
        <v>0.52000000001862645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86959.14</v>
      </c>
      <c r="D163" s="1">
        <f>'PR-RAS'!E167</f>
        <v>73041.009999999995</v>
      </c>
      <c r="E163" s="1">
        <v>0</v>
      </c>
      <c r="F163" s="1">
        <v>0</v>
      </c>
      <c r="G163" s="2">
        <f t="shared" si="0"/>
        <v>37752.66792</v>
      </c>
      <c r="H163" s="2">
        <f t="shared" si="1"/>
        <v>0.14999999999417923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4416.8900000000003</v>
      </c>
      <c r="D164" s="1">
        <f>'PR-RAS'!E168</f>
        <v>6102.07</v>
      </c>
      <c r="E164" s="1">
        <v>0</v>
      </c>
      <c r="F164" s="1">
        <v>0</v>
      </c>
      <c r="G164" s="2">
        <f t="shared" si="0"/>
        <v>2709.2278900000001</v>
      </c>
      <c r="H164" s="2">
        <f t="shared" si="1"/>
        <v>0.17999999999938154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2703667.47</v>
      </c>
      <c r="D165" s="1">
        <f>'PR-RAS'!E169</f>
        <v>3368866.6199999996</v>
      </c>
      <c r="E165" s="1">
        <v>0</v>
      </c>
      <c r="F165" s="1">
        <v>0</v>
      </c>
      <c r="G165" s="2">
        <f t="shared" si="0"/>
        <v>1548389.7164399999</v>
      </c>
      <c r="H165" s="2">
        <f t="shared" si="1"/>
        <v>0.85000000055879354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551231.43000000005</v>
      </c>
      <c r="D166" s="1">
        <f>'PR-RAS'!E170</f>
        <v>569901.15</v>
      </c>
      <c r="E166" s="1">
        <v>0</v>
      </c>
      <c r="F166" s="1">
        <v>0</v>
      </c>
      <c r="G166" s="2">
        <f t="shared" si="0"/>
        <v>279020.56544999999</v>
      </c>
      <c r="H166" s="2">
        <f t="shared" si="1"/>
        <v>0.58000000007450581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660547.72</v>
      </c>
      <c r="D167" s="1">
        <f>'PR-RAS'!E171</f>
        <v>1453895.29</v>
      </c>
      <c r="E167" s="1">
        <v>0</v>
      </c>
      <c r="F167" s="1">
        <v>0</v>
      </c>
      <c r="G167" s="2">
        <f t="shared" si="0"/>
        <v>592344.15780000004</v>
      </c>
      <c r="H167" s="2">
        <f t="shared" si="1"/>
        <v>0.57000000006519258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1262560.1399999999</v>
      </c>
      <c r="D168" s="1">
        <f>'PR-RAS'!E172</f>
        <v>1079077.3500000001</v>
      </c>
      <c r="E168" s="1">
        <v>0</v>
      </c>
      <c r="F168" s="1">
        <v>0</v>
      </c>
      <c r="G168" s="2">
        <f t="shared" si="0"/>
        <v>571259.37828000006</v>
      </c>
      <c r="H168" s="2">
        <f t="shared" si="1"/>
        <v>0.48999999999068677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107325.16</v>
      </c>
      <c r="D169" s="1">
        <f>'PR-RAS'!E173</f>
        <v>104029.36</v>
      </c>
      <c r="E169" s="1">
        <v>0</v>
      </c>
      <c r="F169" s="1">
        <v>0</v>
      </c>
      <c r="G169" s="2">
        <f t="shared" si="0"/>
        <v>52984.491840000002</v>
      </c>
      <c r="H169" s="2">
        <f t="shared" si="1"/>
        <v>0.52000000000407454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67735.81</v>
      </c>
      <c r="D170" s="1">
        <f>'PR-RAS'!E174</f>
        <v>64157.82</v>
      </c>
      <c r="E170" s="1">
        <v>0</v>
      </c>
      <c r="F170" s="1">
        <v>0</v>
      </c>
      <c r="G170" s="2">
        <f t="shared" si="0"/>
        <v>33132.695050000002</v>
      </c>
      <c r="H170" s="2">
        <f t="shared" si="1"/>
        <v>0.37000000000261934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54267.21</v>
      </c>
      <c r="D172" s="1">
        <f>'PR-RAS'!E176</f>
        <v>97805.65</v>
      </c>
      <c r="E172" s="1">
        <v>0</v>
      </c>
      <c r="F172" s="1">
        <v>0</v>
      </c>
      <c r="G172" s="2">
        <f t="shared" si="0"/>
        <v>42729.225209999997</v>
      </c>
      <c r="H172" s="2">
        <f t="shared" si="1"/>
        <v>0.56000000000494765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12309719.82</v>
      </c>
      <c r="D173" s="1">
        <f>'PR-RAS'!E177</f>
        <v>14228528.75</v>
      </c>
      <c r="E173" s="1">
        <v>0</v>
      </c>
      <c r="F173" s="1">
        <v>0</v>
      </c>
      <c r="G173" s="2">
        <f t="shared" si="0"/>
        <v>7011885.6990399994</v>
      </c>
      <c r="H173" s="2">
        <f t="shared" si="1"/>
        <v>0.42999999970197678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603555.35</v>
      </c>
      <c r="D174" s="1">
        <f>'PR-RAS'!E178</f>
        <v>731263.82</v>
      </c>
      <c r="E174" s="1">
        <v>0</v>
      </c>
      <c r="F174" s="1">
        <v>0</v>
      </c>
      <c r="G174" s="2">
        <f t="shared" si="0"/>
        <v>357432.35726999992</v>
      </c>
      <c r="H174" s="2">
        <f t="shared" si="1"/>
        <v>0.53000000002793968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4269502.01</v>
      </c>
      <c r="D175" s="1">
        <f>'PR-RAS'!E179</f>
        <v>5267043.22</v>
      </c>
      <c r="E175" s="1">
        <v>0</v>
      </c>
      <c r="F175" s="1">
        <v>0</v>
      </c>
      <c r="G175" s="2">
        <f t="shared" si="0"/>
        <v>2575824.3902999996</v>
      </c>
      <c r="H175" s="2">
        <f t="shared" si="1"/>
        <v>0.22999999951571226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1022341.03</v>
      </c>
      <c r="D176" s="1">
        <f>'PR-RAS'!E180</f>
        <v>1127874.6499999999</v>
      </c>
      <c r="E176" s="1">
        <v>0</v>
      </c>
      <c r="F176" s="1">
        <v>0</v>
      </c>
      <c r="G176" s="2">
        <f t="shared" si="0"/>
        <v>573665.80774999992</v>
      </c>
      <c r="H176" s="2">
        <f t="shared" si="1"/>
        <v>0.38000000012107193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3755611.38</v>
      </c>
      <c r="D177" s="1">
        <f>'PR-RAS'!E181</f>
        <v>3861922.63</v>
      </c>
      <c r="E177" s="1">
        <v>0</v>
      </c>
      <c r="F177" s="1">
        <v>0</v>
      </c>
      <c r="G177" s="2">
        <f t="shared" si="0"/>
        <v>2020384.36864</v>
      </c>
      <c r="H177" s="2">
        <f t="shared" si="1"/>
        <v>0.75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340071.9</v>
      </c>
      <c r="D178" s="1">
        <f>'PR-RAS'!E182</f>
        <v>375773.93</v>
      </c>
      <c r="E178" s="1">
        <v>0</v>
      </c>
      <c r="F178" s="1">
        <v>0</v>
      </c>
      <c r="G178" s="2">
        <f t="shared" si="0"/>
        <v>193216.69751999999</v>
      </c>
      <c r="H178" s="2">
        <f t="shared" si="1"/>
        <v>0.16999999998370185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176210.56</v>
      </c>
      <c r="D179" s="1">
        <f>'PR-RAS'!E183</f>
        <v>170020.01</v>
      </c>
      <c r="E179" s="1">
        <v>0</v>
      </c>
      <c r="F179" s="1">
        <v>0</v>
      </c>
      <c r="G179" s="2">
        <f t="shared" si="0"/>
        <v>91892.603239999997</v>
      </c>
      <c r="H179" s="2">
        <f t="shared" si="1"/>
        <v>0.45000000001164153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1056997.24</v>
      </c>
      <c r="D180" s="1">
        <f>'PR-RAS'!E184</f>
        <v>1077086.4099999999</v>
      </c>
      <c r="E180" s="1">
        <v>0</v>
      </c>
      <c r="F180" s="1">
        <v>0</v>
      </c>
      <c r="G180" s="2">
        <f t="shared" si="0"/>
        <v>574799.44073999987</v>
      </c>
      <c r="H180" s="2">
        <f t="shared" si="1"/>
        <v>0.64999999990686774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109788.5</v>
      </c>
      <c r="D181" s="1">
        <f>'PR-RAS'!E185</f>
        <v>147720.93</v>
      </c>
      <c r="E181" s="1">
        <v>0</v>
      </c>
      <c r="F181" s="1">
        <v>0</v>
      </c>
      <c r="G181" s="2">
        <f t="shared" si="0"/>
        <v>72941.464800000002</v>
      </c>
      <c r="H181" s="2">
        <f t="shared" si="1"/>
        <v>0.57000000000698492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975641.85</v>
      </c>
      <c r="D182" s="1">
        <f>'PR-RAS'!E186</f>
        <v>1469823.15</v>
      </c>
      <c r="E182" s="1">
        <v>0</v>
      </c>
      <c r="F182" s="1">
        <v>0</v>
      </c>
      <c r="G182" s="2">
        <f t="shared" si="0"/>
        <v>708667.15515000001</v>
      </c>
      <c r="H182" s="2">
        <f t="shared" si="1"/>
        <v>0.29999999993015081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2634.4</v>
      </c>
      <c r="D183" s="1">
        <f>'PR-RAS'!E187</f>
        <v>1980.54</v>
      </c>
      <c r="E183" s="1">
        <v>0</v>
      </c>
      <c r="F183" s="1">
        <v>0</v>
      </c>
      <c r="G183" s="2">
        <f t="shared" si="0"/>
        <v>1200.37736</v>
      </c>
      <c r="H183" s="2">
        <f t="shared" si="1"/>
        <v>0.86000000000012733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952907.69</v>
      </c>
      <c r="D184" s="1">
        <f>'PR-RAS'!E188</f>
        <v>840188.64999999991</v>
      </c>
      <c r="E184" s="1">
        <v>0</v>
      </c>
      <c r="F184" s="1">
        <v>0</v>
      </c>
      <c r="G184" s="2">
        <f t="shared" si="0"/>
        <v>481891.15316999995</v>
      </c>
      <c r="H184" s="2">
        <f t="shared" si="1"/>
        <v>0.66000000014901161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122584.17</v>
      </c>
      <c r="D185" s="1">
        <f>'PR-RAS'!E189</f>
        <v>138336.73000000001</v>
      </c>
      <c r="E185" s="1">
        <v>0</v>
      </c>
      <c r="F185" s="1">
        <v>0</v>
      </c>
      <c r="G185" s="2">
        <f t="shared" si="0"/>
        <v>73463.403919999997</v>
      </c>
      <c r="H185" s="2">
        <f t="shared" si="1"/>
        <v>0.43999999998777639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111829.04</v>
      </c>
      <c r="D186" s="1">
        <f>'PR-RAS'!E190</f>
        <v>127634.38</v>
      </c>
      <c r="E186" s="1">
        <v>0</v>
      </c>
      <c r="F186" s="1">
        <v>0</v>
      </c>
      <c r="G186" s="2">
        <f t="shared" si="0"/>
        <v>67913.092999999993</v>
      </c>
      <c r="H186" s="2">
        <f t="shared" si="1"/>
        <v>0.41999999999825377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102039.53</v>
      </c>
      <c r="D187" s="1">
        <f>'PR-RAS'!E191</f>
        <v>121482.03</v>
      </c>
      <c r="E187" s="1">
        <v>0</v>
      </c>
      <c r="F187" s="1">
        <v>0</v>
      </c>
      <c r="G187" s="2">
        <f t="shared" si="0"/>
        <v>64170.66773999999</v>
      </c>
      <c r="H187" s="2">
        <f t="shared" si="1"/>
        <v>0.5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20215.13</v>
      </c>
      <c r="D188" s="1">
        <f>'PR-RAS'!E192</f>
        <v>17291.62</v>
      </c>
      <c r="E188" s="1">
        <v>0</v>
      </c>
      <c r="F188" s="1">
        <v>0</v>
      </c>
      <c r="G188" s="2">
        <f t="shared" si="0"/>
        <v>10247.295189999999</v>
      </c>
      <c r="H188" s="2">
        <f t="shared" si="1"/>
        <v>0.51000000000203727</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397272.09</v>
      </c>
      <c r="D189" s="1">
        <f>'PR-RAS'!E193</f>
        <v>51943.75</v>
      </c>
      <c r="E189" s="1">
        <v>0</v>
      </c>
      <c r="F189" s="1">
        <v>0</v>
      </c>
      <c r="G189" s="2">
        <f t="shared" si="0"/>
        <v>94218.002919999999</v>
      </c>
      <c r="H189" s="2">
        <f t="shared" si="1"/>
        <v>0.34000000002561137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29474.2</v>
      </c>
      <c r="D190" s="1">
        <f>'PR-RAS'!E194</f>
        <v>42026.34</v>
      </c>
      <c r="E190" s="1">
        <v>0</v>
      </c>
      <c r="F190" s="1">
        <v>0</v>
      </c>
      <c r="G190" s="2">
        <f t="shared" si="0"/>
        <v>21456.580319999997</v>
      </c>
      <c r="H190" s="2">
        <f t="shared" si="1"/>
        <v>0.53999999999723514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169493.53</v>
      </c>
      <c r="D191" s="1">
        <f>'PR-RAS'!E195</f>
        <v>341473.8</v>
      </c>
      <c r="E191" s="1">
        <v>0</v>
      </c>
      <c r="F191" s="1">
        <v>0</v>
      </c>
      <c r="G191" s="2">
        <f t="shared" si="0"/>
        <v>161963.81470000002</v>
      </c>
      <c r="H191" s="2">
        <f t="shared" si="1"/>
        <v>0.67000000001280569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161359.29</v>
      </c>
      <c r="D192" s="1">
        <f>'PR-RAS'!E196</f>
        <v>185430.02</v>
      </c>
      <c r="E192" s="1">
        <v>0</v>
      </c>
      <c r="F192" s="1">
        <v>0</v>
      </c>
      <c r="G192" s="2">
        <f t="shared" si="0"/>
        <v>101653.89202999999</v>
      </c>
      <c r="H192" s="2">
        <f t="shared" si="1"/>
        <v>0.30999999999767169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52871.22</v>
      </c>
      <c r="D198" s="1">
        <f>'PR-RAS'!E202</f>
        <v>68742.53</v>
      </c>
      <c r="E198" s="1">
        <v>0</v>
      </c>
      <c r="F198" s="1">
        <v>0</v>
      </c>
      <c r="G198" s="2">
        <f t="shared" si="0"/>
        <v>37500.187160000001</v>
      </c>
      <c r="H198" s="2">
        <f t="shared" si="1"/>
        <v>0.69000000000232831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3542.92</v>
      </c>
      <c r="E200" s="1">
        <v>0</v>
      </c>
      <c r="F200" s="1">
        <v>0</v>
      </c>
      <c r="G200" s="2">
        <f t="shared" si="0"/>
        <v>1410.0821600000002</v>
      </c>
      <c r="H200" s="2">
        <f t="shared" si="1"/>
        <v>7.999999999992724E-2</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52871.22</v>
      </c>
      <c r="D201" s="1">
        <f>'PR-RAS'!E205</f>
        <v>65199.61</v>
      </c>
      <c r="E201" s="1">
        <v>0</v>
      </c>
      <c r="F201" s="1">
        <v>0</v>
      </c>
      <c r="G201" s="2">
        <f t="shared" si="0"/>
        <v>36654.088000000003</v>
      </c>
      <c r="H201" s="2">
        <f t="shared" si="1"/>
        <v>0.61000000000058208</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108488.07</v>
      </c>
      <c r="D206" s="1">
        <f>'PR-RAS'!E210</f>
        <v>116687.48999999999</v>
      </c>
      <c r="E206" s="1">
        <v>0</v>
      </c>
      <c r="F206" s="1">
        <v>0</v>
      </c>
      <c r="G206" s="2">
        <f t="shared" si="0"/>
        <v>70081.92525</v>
      </c>
      <c r="H206" s="2">
        <f t="shared" si="1"/>
        <v>0.55999999999767169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66959.600000000006</v>
      </c>
      <c r="D207" s="1">
        <f>'PR-RAS'!E211</f>
        <v>82669.039999999994</v>
      </c>
      <c r="E207" s="1">
        <v>0</v>
      </c>
      <c r="F207" s="1">
        <v>0</v>
      </c>
      <c r="G207" s="2">
        <f t="shared" si="0"/>
        <v>47853.322079999998</v>
      </c>
      <c r="H207" s="2">
        <f t="shared" si="1"/>
        <v>0.43999999998777639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690.1</v>
      </c>
      <c r="D208" s="1">
        <f>'PR-RAS'!E212</f>
        <v>6.43</v>
      </c>
      <c r="E208" s="1">
        <v>0</v>
      </c>
      <c r="F208" s="1">
        <v>0</v>
      </c>
      <c r="G208" s="2">
        <f t="shared" si="0"/>
        <v>145.51272</v>
      </c>
      <c r="H208" s="2">
        <f t="shared" si="1"/>
        <v>0.53000000000002245</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40838.370000000003</v>
      </c>
      <c r="D209" s="1">
        <f>'PR-RAS'!E213</f>
        <v>33926.78</v>
      </c>
      <c r="E209" s="1">
        <v>0</v>
      </c>
      <c r="F209" s="1">
        <v>0</v>
      </c>
      <c r="G209" s="2">
        <f t="shared" si="0"/>
        <v>22607.921439999998</v>
      </c>
      <c r="H209" s="2">
        <f t="shared" si="1"/>
        <v>0.5900000000037835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85.24</v>
      </c>
      <c r="E210" s="1">
        <v>0</v>
      </c>
      <c r="F210" s="1">
        <v>0</v>
      </c>
      <c r="G210" s="2">
        <f t="shared" si="0"/>
        <v>35.630319999999998</v>
      </c>
      <c r="H210" s="2">
        <f t="shared" si="1"/>
        <v>0.23999999999999488</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545121.27</v>
      </c>
      <c r="D211" s="1">
        <f>'PR-RAS'!E215</f>
        <v>592522.1100000001</v>
      </c>
      <c r="E211" s="1">
        <v>0</v>
      </c>
      <c r="F211" s="1">
        <v>0</v>
      </c>
      <c r="G211" s="2">
        <f t="shared" si="0"/>
        <v>363334.75290000002</v>
      </c>
      <c r="H211" s="2">
        <f t="shared" si="1"/>
        <v>0.38000000012107193</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393996.65</v>
      </c>
      <c r="D212" s="1">
        <f>'PR-RAS'!E216</f>
        <v>395946.09</v>
      </c>
      <c r="E212" s="1">
        <v>0</v>
      </c>
      <c r="F212" s="1">
        <v>0</v>
      </c>
      <c r="G212" s="2">
        <f t="shared" si="0"/>
        <v>250222.54313000001</v>
      </c>
      <c r="H212" s="2">
        <f t="shared" si="1"/>
        <v>0.44000000000232831</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393996.65</v>
      </c>
      <c r="D214" s="1">
        <f>'PR-RAS'!E218</f>
        <v>395946.09</v>
      </c>
      <c r="E214" s="1">
        <v>0</v>
      </c>
      <c r="F214" s="1">
        <v>0</v>
      </c>
      <c r="G214" s="2">
        <f t="shared" si="0"/>
        <v>252594.32079</v>
      </c>
      <c r="H214" s="2">
        <f t="shared" si="1"/>
        <v>0.44000000000232831</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151124.62</v>
      </c>
      <c r="D215" s="1">
        <f>'PR-RAS'!E219</f>
        <v>196576.02000000002</v>
      </c>
      <c r="E215" s="1">
        <v>0</v>
      </c>
      <c r="F215" s="1">
        <v>0</v>
      </c>
      <c r="G215" s="2">
        <f t="shared" si="0"/>
        <v>116475.20524000001</v>
      </c>
      <c r="H215" s="2">
        <f t="shared" si="1"/>
        <v>0.40000000002328306</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80215.8</v>
      </c>
      <c r="D217" s="1">
        <f>'PR-RAS'!E221</f>
        <v>103620.45</v>
      </c>
      <c r="E217" s="1">
        <v>0</v>
      </c>
      <c r="F217" s="1">
        <v>0</v>
      </c>
      <c r="G217" s="2">
        <f t="shared" si="0"/>
        <v>62090.647199999999</v>
      </c>
      <c r="H217" s="2">
        <f t="shared" si="1"/>
        <v>0.64999999999417923</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70908.820000000007</v>
      </c>
      <c r="D218" s="1">
        <f>'PR-RAS'!E222</f>
        <v>92955.57</v>
      </c>
      <c r="E218" s="1">
        <v>0</v>
      </c>
      <c r="F218" s="1">
        <v>0</v>
      </c>
      <c r="G218" s="2">
        <f t="shared" si="0"/>
        <v>55729.931320000003</v>
      </c>
      <c r="H218" s="2">
        <f t="shared" si="1"/>
        <v>0.60999999998603016</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1574592.17</v>
      </c>
      <c r="D220" s="1">
        <f>'PR-RAS'!E224</f>
        <v>1581622.9000000001</v>
      </c>
      <c r="E220" s="1">
        <v>0</v>
      </c>
      <c r="F220" s="1">
        <v>0</v>
      </c>
      <c r="G220" s="2">
        <f t="shared" si="0"/>
        <v>1037586.5154300001</v>
      </c>
      <c r="H220" s="2">
        <f t="shared" si="1"/>
        <v>0.26999999978579581</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398445.62</v>
      </c>
      <c r="D221" s="1">
        <f>'PR-RAS'!E225</f>
        <v>315454.75</v>
      </c>
      <c r="E221" s="1">
        <v>0</v>
      </c>
      <c r="F221" s="1">
        <v>0</v>
      </c>
      <c r="G221" s="2">
        <f t="shared" si="0"/>
        <v>226458.12640000001</v>
      </c>
      <c r="H221" s="2">
        <f t="shared" si="1"/>
        <v>0.63000000000465661</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398445.62</v>
      </c>
      <c r="D222" s="1">
        <f>'PR-RAS'!E226</f>
        <v>315454.75</v>
      </c>
      <c r="E222" s="1">
        <v>0</v>
      </c>
      <c r="F222" s="1">
        <v>0</v>
      </c>
      <c r="G222" s="2">
        <f t="shared" si="0"/>
        <v>227487.48152</v>
      </c>
      <c r="H222" s="2">
        <f t="shared" si="1"/>
        <v>0.63000000000465661</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125098.14</v>
      </c>
      <c r="D227" s="1">
        <f>'PR-RAS'!E231</f>
        <v>427273.95</v>
      </c>
      <c r="E227" s="1">
        <v>0</v>
      </c>
      <c r="F227" s="1">
        <v>0</v>
      </c>
      <c r="G227" s="2">
        <f t="shared" si="0"/>
        <v>221400.00504000002</v>
      </c>
      <c r="H227" s="2">
        <f t="shared" si="1"/>
        <v>0.18999999998777639</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125098.14</v>
      </c>
      <c r="D228" s="1">
        <f>'PR-RAS'!E232</f>
        <v>127273.95</v>
      </c>
      <c r="E228" s="1">
        <v>0</v>
      </c>
      <c r="F228" s="1">
        <v>0</v>
      </c>
      <c r="G228" s="2">
        <f t="shared" si="0"/>
        <v>86179.651079999996</v>
      </c>
      <c r="H228" s="2">
        <f t="shared" si="1"/>
        <v>0.19000000000232831</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300000</v>
      </c>
      <c r="E229" s="1">
        <v>0</v>
      </c>
      <c r="F229" s="1">
        <v>0</v>
      </c>
      <c r="G229" s="2">
        <f t="shared" si="0"/>
        <v>136800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890341.29</v>
      </c>
      <c r="D232" s="1">
        <f>'PR-RAS'!E236</f>
        <v>776940.36</v>
      </c>
      <c r="E232" s="1">
        <v>0</v>
      </c>
      <c r="F232" s="1">
        <v>0</v>
      </c>
      <c r="G232" s="2">
        <f t="shared" si="0"/>
        <v>564615.28431000002</v>
      </c>
      <c r="H232" s="2">
        <f t="shared" si="1"/>
        <v>0.65000000002328306</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593543.4</v>
      </c>
      <c r="D233" s="1">
        <f>'PR-RAS'!E237</f>
        <v>593396.81999999995</v>
      </c>
      <c r="E233" s="1">
        <v>0</v>
      </c>
      <c r="F233" s="1">
        <v>0</v>
      </c>
      <c r="G233" s="2">
        <f t="shared" si="0"/>
        <v>413038.19328000001</v>
      </c>
      <c r="H233" s="2">
        <f t="shared" si="1"/>
        <v>0.58000000007450581</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296797.89</v>
      </c>
      <c r="D234" s="1">
        <f>'PR-RAS'!E238</f>
        <v>183543.54</v>
      </c>
      <c r="E234" s="1">
        <v>0</v>
      </c>
      <c r="F234" s="1">
        <v>0</v>
      </c>
      <c r="G234" s="2">
        <f t="shared" si="0"/>
        <v>154685.19800999999</v>
      </c>
      <c r="H234" s="2">
        <f t="shared" si="1"/>
        <v>0.56999999997788109</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160707.12</v>
      </c>
      <c r="D240" s="1">
        <f>'PR-RAS'!E244</f>
        <v>61953.84</v>
      </c>
      <c r="E240" s="1">
        <v>0</v>
      </c>
      <c r="F240" s="1">
        <v>0</v>
      </c>
      <c r="G240" s="2">
        <f t="shared" si="0"/>
        <v>68022.9372</v>
      </c>
      <c r="H240" s="2">
        <f t="shared" si="1"/>
        <v>0.27999999999883585</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160707.12</v>
      </c>
      <c r="D241" s="1">
        <f>'PR-RAS'!E245</f>
        <v>61953.84</v>
      </c>
      <c r="E241" s="1">
        <v>0</v>
      </c>
      <c r="F241" s="1">
        <v>0</v>
      </c>
      <c r="G241" s="2">
        <f t="shared" si="0"/>
        <v>68307.551999999996</v>
      </c>
      <c r="H241" s="2">
        <f t="shared" si="1"/>
        <v>0.27999999999883585</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1178542.67</v>
      </c>
      <c r="D248" s="1">
        <f>'PR-RAS'!E252</f>
        <v>1435953.04</v>
      </c>
      <c r="E248" s="1">
        <v>0</v>
      </c>
      <c r="F248" s="1">
        <v>0</v>
      </c>
      <c r="G248" s="2">
        <f t="shared" si="0"/>
        <v>1000460.8412499999</v>
      </c>
      <c r="H248" s="2">
        <f t="shared" si="1"/>
        <v>0.37000000011175871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1178542.67</v>
      </c>
      <c r="D255" s="1">
        <f>'PR-RAS'!E259</f>
        <v>1435953.04</v>
      </c>
      <c r="E255" s="1">
        <v>0</v>
      </c>
      <c r="F255" s="1">
        <v>0</v>
      </c>
      <c r="G255" s="2">
        <f t="shared" si="0"/>
        <v>1028813.9825</v>
      </c>
      <c r="H255" s="2">
        <f t="shared" si="1"/>
        <v>0.37000000011175871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522499.86</v>
      </c>
      <c r="D256" s="1">
        <f>'PR-RAS'!E260</f>
        <v>642407.43000000005</v>
      </c>
      <c r="E256" s="1">
        <v>0</v>
      </c>
      <c r="F256" s="1">
        <v>0</v>
      </c>
      <c r="G256" s="2">
        <f t="shared" si="0"/>
        <v>460865.25360000005</v>
      </c>
      <c r="H256" s="2">
        <f t="shared" si="1"/>
        <v>0.57000000006519258</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656042.81000000006</v>
      </c>
      <c r="D257" s="1">
        <f>'PR-RAS'!E261</f>
        <v>793545.61</v>
      </c>
      <c r="E257" s="1">
        <v>0</v>
      </c>
      <c r="F257" s="1">
        <v>0</v>
      </c>
      <c r="G257" s="2">
        <f t="shared" si="0"/>
        <v>574242.31168000004</v>
      </c>
      <c r="H257" s="2">
        <f t="shared" si="1"/>
        <v>0.57999999995809048</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14750421.949999999</v>
      </c>
      <c r="D259" s="1">
        <f>'PR-RAS'!E263</f>
        <v>16336997.68</v>
      </c>
      <c r="E259" s="1">
        <v>0</v>
      </c>
      <c r="F259" s="1">
        <v>0</v>
      </c>
      <c r="G259" s="2">
        <f t="shared" si="0"/>
        <v>12235499.66598</v>
      </c>
      <c r="H259" s="2">
        <f t="shared" si="1"/>
        <v>0.37000000104308128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8324249.6799999997</v>
      </c>
      <c r="D260" s="1">
        <f>'PR-RAS'!E264</f>
        <v>9014525.379999999</v>
      </c>
      <c r="E260" s="1">
        <v>0</v>
      </c>
      <c r="F260" s="1">
        <v>0</v>
      </c>
      <c r="G260" s="2">
        <f t="shared" si="0"/>
        <v>6825504.8139599999</v>
      </c>
      <c r="H260" s="2">
        <f t="shared" si="1"/>
        <v>0.69999999925494194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8279874.4699999997</v>
      </c>
      <c r="D261" s="1">
        <f>'PR-RAS'!E265</f>
        <v>9008170.4299999997</v>
      </c>
      <c r="E261" s="1">
        <v>0</v>
      </c>
      <c r="F261" s="1">
        <v>0</v>
      </c>
      <c r="G261" s="2">
        <f t="shared" si="0"/>
        <v>6837015.9857999999</v>
      </c>
      <c r="H261" s="2">
        <f t="shared" si="1"/>
        <v>0.89999999944120646</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6354.95</v>
      </c>
      <c r="E262" s="1">
        <v>0</v>
      </c>
      <c r="F262" s="1">
        <v>0</v>
      </c>
      <c r="G262" s="2">
        <f t="shared" si="0"/>
        <v>3317.2838999999999</v>
      </c>
      <c r="H262" s="2">
        <f t="shared" si="1"/>
        <v>5.0000000000181899E-2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44375.21</v>
      </c>
      <c r="D263" s="1">
        <f>'PR-RAS'!E267</f>
        <v>0</v>
      </c>
      <c r="E263" s="1">
        <v>0</v>
      </c>
      <c r="F263" s="1">
        <v>0</v>
      </c>
      <c r="G263" s="2">
        <f t="shared" si="0"/>
        <v>11626.30502</v>
      </c>
      <c r="H263" s="2">
        <f t="shared" si="1"/>
        <v>0.20999999999912689</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44445.549999999996</v>
      </c>
      <c r="D264" s="1">
        <f>'PR-RAS'!E268</f>
        <v>31509.06</v>
      </c>
      <c r="E264" s="1">
        <v>0</v>
      </c>
      <c r="F264" s="1">
        <v>0</v>
      </c>
      <c r="G264" s="2">
        <f t="shared" si="0"/>
        <v>28262.945210000002</v>
      </c>
      <c r="H264" s="2">
        <f t="shared" si="1"/>
        <v>0.51000000000567525</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39816.839999999997</v>
      </c>
      <c r="D265" s="1">
        <f>'PR-RAS'!E269</f>
        <v>30000</v>
      </c>
      <c r="E265" s="1">
        <v>0</v>
      </c>
      <c r="F265" s="1">
        <v>0</v>
      </c>
      <c r="G265" s="2">
        <f t="shared" ref="G265:G521" si="8">(B265/1000)*(C265*1+D265*2)</f>
        <v>26351.645759999999</v>
      </c>
      <c r="H265" s="2">
        <f t="shared" ref="H265:H521" si="9">ABS(C265-ROUND(C265,0))+ABS(D265-ROUND(D265,0))</f>
        <v>0.16000000000349246</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4628.71</v>
      </c>
      <c r="D266" s="1">
        <f>'PR-RAS'!E270</f>
        <v>1509.06</v>
      </c>
      <c r="E266" s="1">
        <v>0</v>
      </c>
      <c r="F266" s="1">
        <v>0</v>
      </c>
      <c r="G266" s="2">
        <f t="shared" si="8"/>
        <v>2026.40995</v>
      </c>
      <c r="H266" s="2">
        <f t="shared" si="9"/>
        <v>0.34999999999990905</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1176.81</v>
      </c>
      <c r="D269" s="1">
        <f>'PR-RAS'!E273</f>
        <v>30</v>
      </c>
      <c r="E269" s="1">
        <v>0</v>
      </c>
      <c r="F269" s="1">
        <v>0</v>
      </c>
      <c r="G269" s="2">
        <f t="shared" si="8"/>
        <v>331.46508</v>
      </c>
      <c r="H269" s="2">
        <f t="shared" si="9"/>
        <v>0.19000000000005457</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291.99</v>
      </c>
      <c r="D270" s="1">
        <f>'PR-RAS'!E274</f>
        <v>0</v>
      </c>
      <c r="E270" s="1">
        <v>0</v>
      </c>
      <c r="F270" s="1">
        <v>0</v>
      </c>
      <c r="G270" s="2">
        <f t="shared" si="8"/>
        <v>78.545310000000001</v>
      </c>
      <c r="H270" s="2">
        <f t="shared" si="9"/>
        <v>9.9999999999909051E-3</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884.82</v>
      </c>
      <c r="D274" s="1">
        <f>'PR-RAS'!E278</f>
        <v>30</v>
      </c>
      <c r="E274" s="1">
        <v>0</v>
      </c>
      <c r="F274" s="1">
        <v>0</v>
      </c>
      <c r="G274" s="2">
        <f t="shared" si="8"/>
        <v>257.93586000000005</v>
      </c>
      <c r="H274" s="2">
        <f t="shared" si="9"/>
        <v>0.17999999999994998</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6380549.9100000001</v>
      </c>
      <c r="D275" s="1">
        <f>'PR-RAS'!E279</f>
        <v>7290933.2400000002</v>
      </c>
      <c r="E275" s="1">
        <v>0</v>
      </c>
      <c r="F275" s="1">
        <v>0</v>
      </c>
      <c r="G275" s="2">
        <f t="shared" si="8"/>
        <v>5743702.0908600008</v>
      </c>
      <c r="H275" s="2">
        <f t="shared" si="9"/>
        <v>0.33000000007450581</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6273645.9000000004</v>
      </c>
      <c r="D276" s="1">
        <f>'PR-RAS'!E280</f>
        <v>7290933.2400000002</v>
      </c>
      <c r="E276" s="1">
        <v>0</v>
      </c>
      <c r="F276" s="1">
        <v>0</v>
      </c>
      <c r="G276" s="2">
        <f t="shared" si="8"/>
        <v>5735265.9045000011</v>
      </c>
      <c r="H276" s="2">
        <f t="shared" si="9"/>
        <v>0.33999999985098839</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106904.01</v>
      </c>
      <c r="D279" s="1">
        <f>'PR-RAS'!E283</f>
        <v>0</v>
      </c>
      <c r="E279" s="1">
        <v>0</v>
      </c>
      <c r="F279" s="1">
        <v>0</v>
      </c>
      <c r="G279" s="2">
        <f t="shared" si="8"/>
        <v>29719.314780000001</v>
      </c>
      <c r="H279" s="2">
        <f t="shared" si="9"/>
        <v>9.9999999947613105E-3</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64700179.600000009</v>
      </c>
      <c r="D285" s="1">
        <f>'PR-RAS'!E289</f>
        <v>74514421.609999999</v>
      </c>
      <c r="E285" s="1">
        <v>0</v>
      </c>
      <c r="F285" s="1">
        <v>0</v>
      </c>
      <c r="G285" s="2">
        <f t="shared" si="8"/>
        <v>60699042.480879992</v>
      </c>
      <c r="H285" s="2">
        <f t="shared" si="9"/>
        <v>0.78999999165534973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22477419.37999998</v>
      </c>
      <c r="D286" s="1">
        <f>'PR-RAS'!E290</f>
        <v>27030397.49000001</v>
      </c>
      <c r="E286" s="1">
        <v>0</v>
      </c>
      <c r="F286" s="1">
        <v>0</v>
      </c>
      <c r="G286" s="2">
        <f t="shared" si="8"/>
        <v>21813391.092599999</v>
      </c>
      <c r="H286" s="2">
        <f t="shared" si="9"/>
        <v>0.86999998986721039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5654113.1900000004</v>
      </c>
      <c r="D288" s="1">
        <f>'PR-RAS'!E292</f>
        <v>4106053.75</v>
      </c>
      <c r="E288" s="1">
        <v>0</v>
      </c>
      <c r="F288" s="1">
        <v>0</v>
      </c>
      <c r="G288" s="2">
        <f t="shared" si="8"/>
        <v>3979605.3380300002</v>
      </c>
      <c r="H288" s="2">
        <f t="shared" si="9"/>
        <v>0.44000000040978193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15189563.689999999</v>
      </c>
      <c r="D290" s="1">
        <f>'PR-RAS'!E294</f>
        <v>8047963.0300000003</v>
      </c>
      <c r="E290" s="1">
        <v>0</v>
      </c>
      <c r="F290" s="1">
        <v>0</v>
      </c>
      <c r="G290" s="2">
        <f t="shared" si="8"/>
        <v>9041506.5377500001</v>
      </c>
      <c r="H290" s="2">
        <f t="shared" si="9"/>
        <v>0.34000000078231096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95423.24</v>
      </c>
      <c r="D291" s="1">
        <f>'PR-RAS'!E295</f>
        <v>117171.74</v>
      </c>
      <c r="E291" s="1">
        <v>0</v>
      </c>
      <c r="F291" s="1">
        <v>0</v>
      </c>
      <c r="G291" s="2">
        <f t="shared" si="8"/>
        <v>95632.348800000007</v>
      </c>
      <c r="H291" s="2">
        <f t="shared" si="9"/>
        <v>0.5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1492593.0099999998</v>
      </c>
      <c r="D293" s="1">
        <f>'PR-RAS'!E298</f>
        <v>1639878.88</v>
      </c>
      <c r="E293" s="1">
        <v>0</v>
      </c>
      <c r="F293" s="1">
        <v>0</v>
      </c>
      <c r="G293" s="2">
        <f t="shared" si="8"/>
        <v>1393526.4248399998</v>
      </c>
      <c r="H293" s="2">
        <f t="shared" si="9"/>
        <v>0.12999999988824129</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896902.07</v>
      </c>
      <c r="D294" s="1">
        <f>'PR-RAS'!E299</f>
        <v>766598.08</v>
      </c>
      <c r="E294" s="1">
        <v>0</v>
      </c>
      <c r="F294" s="1">
        <v>0</v>
      </c>
      <c r="G294" s="2">
        <f t="shared" si="8"/>
        <v>712018.7813899999</v>
      </c>
      <c r="H294" s="2">
        <f t="shared" si="9"/>
        <v>0.14999999990686774</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896902.07</v>
      </c>
      <c r="D295" s="1">
        <f>'PR-RAS'!E300</f>
        <v>766598.08</v>
      </c>
      <c r="E295" s="1">
        <v>0</v>
      </c>
      <c r="F295" s="1">
        <v>0</v>
      </c>
      <c r="G295" s="2">
        <f t="shared" si="8"/>
        <v>714448.87961999991</v>
      </c>
      <c r="H295" s="2">
        <f t="shared" si="9"/>
        <v>0.14999999990686774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896902.07</v>
      </c>
      <c r="D296" s="1">
        <f>'PR-RAS'!E301</f>
        <v>766598.08</v>
      </c>
      <c r="E296" s="1">
        <v>0</v>
      </c>
      <c r="F296" s="1">
        <v>0</v>
      </c>
      <c r="G296" s="2">
        <f t="shared" si="8"/>
        <v>716878.97784999991</v>
      </c>
      <c r="H296" s="2">
        <f t="shared" si="9"/>
        <v>0.14999999990686774</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595690.93999999994</v>
      </c>
      <c r="D306" s="1">
        <f>'PR-RAS'!E311</f>
        <v>873280.79999999993</v>
      </c>
      <c r="E306" s="1">
        <v>0</v>
      </c>
      <c r="F306" s="1">
        <v>0</v>
      </c>
      <c r="G306" s="2">
        <f t="shared" si="8"/>
        <v>714387.02469999995</v>
      </c>
      <c r="H306" s="2">
        <f t="shared" si="9"/>
        <v>0.26000000012572855</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595690.93999999994</v>
      </c>
      <c r="D307" s="1">
        <f>'PR-RAS'!E312</f>
        <v>860553.42999999993</v>
      </c>
      <c r="E307" s="1">
        <v>0</v>
      </c>
      <c r="F307" s="1">
        <v>0</v>
      </c>
      <c r="G307" s="2">
        <f t="shared" si="8"/>
        <v>708940.12679999997</v>
      </c>
      <c r="H307" s="2">
        <f t="shared" si="9"/>
        <v>0.48999999999068677</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166317.54999999999</v>
      </c>
      <c r="D308" s="1">
        <f>'PR-RAS'!E313</f>
        <v>483751.67</v>
      </c>
      <c r="E308" s="1">
        <v>0</v>
      </c>
      <c r="F308" s="1">
        <v>0</v>
      </c>
      <c r="G308" s="2">
        <f t="shared" si="8"/>
        <v>348083.01322999998</v>
      </c>
      <c r="H308" s="2">
        <f t="shared" si="9"/>
        <v>0.78000000002793968</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328371.33</v>
      </c>
      <c r="D309" s="1">
        <f>'PR-RAS'!E314</f>
        <v>331165.98</v>
      </c>
      <c r="E309" s="1">
        <v>0</v>
      </c>
      <c r="F309" s="1">
        <v>0</v>
      </c>
      <c r="G309" s="2">
        <f t="shared" si="8"/>
        <v>305136.61332</v>
      </c>
      <c r="H309" s="2">
        <f t="shared" si="9"/>
        <v>0.3500000000349246</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101002.06</v>
      </c>
      <c r="D311" s="1">
        <f>'PR-RAS'!E316</f>
        <v>45635.78</v>
      </c>
      <c r="E311" s="1">
        <v>0</v>
      </c>
      <c r="F311" s="1">
        <v>0</v>
      </c>
      <c r="G311" s="2">
        <f t="shared" si="8"/>
        <v>59604.822199999995</v>
      </c>
      <c r="H311" s="2">
        <f t="shared" si="9"/>
        <v>0.27999999999883585</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12727.37</v>
      </c>
      <c r="E321" s="1">
        <v>0</v>
      </c>
      <c r="F321" s="1">
        <v>0</v>
      </c>
      <c r="G321" s="2">
        <f t="shared" si="8"/>
        <v>8145.5168000000003</v>
      </c>
      <c r="H321" s="2">
        <f t="shared" si="9"/>
        <v>0.37000000000080036</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12727.37</v>
      </c>
      <c r="E322" s="1">
        <v>0</v>
      </c>
      <c r="F322" s="1">
        <v>0</v>
      </c>
      <c r="G322" s="2">
        <f t="shared" si="8"/>
        <v>8170.9715400000005</v>
      </c>
      <c r="H322" s="2">
        <f t="shared" si="9"/>
        <v>0.37000000000080036</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24554518.679999996</v>
      </c>
      <c r="D345" s="1">
        <f>'PR-RAS'!E350</f>
        <v>19178396.539999999</v>
      </c>
      <c r="E345" s="1">
        <v>0</v>
      </c>
      <c r="F345" s="1">
        <v>0</v>
      </c>
      <c r="G345" s="2">
        <f t="shared" si="8"/>
        <v>21641491.245439995</v>
      </c>
      <c r="H345" s="2">
        <f t="shared" si="9"/>
        <v>0.78000000491738319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2515183.19</v>
      </c>
      <c r="D346" s="1">
        <f>'PR-RAS'!E351</f>
        <v>2023699.05</v>
      </c>
      <c r="E346" s="1">
        <v>0</v>
      </c>
      <c r="F346" s="1">
        <v>0</v>
      </c>
      <c r="G346" s="2">
        <f t="shared" si="8"/>
        <v>2264090.5450499998</v>
      </c>
      <c r="H346" s="2">
        <f t="shared" si="9"/>
        <v>0.23999999999068677</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2056870.86</v>
      </c>
      <c r="D347" s="1">
        <f>'PR-RAS'!E352</f>
        <v>1613584.58</v>
      </c>
      <c r="E347" s="1">
        <v>0</v>
      </c>
      <c r="F347" s="1">
        <v>0</v>
      </c>
      <c r="G347" s="2">
        <f t="shared" si="8"/>
        <v>1828277.8469199999</v>
      </c>
      <c r="H347" s="2">
        <f t="shared" si="9"/>
        <v>0.55999999982304871</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2056870.86</v>
      </c>
      <c r="D348" s="1">
        <f>'PR-RAS'!E353</f>
        <v>1613584.58</v>
      </c>
      <c r="E348" s="1">
        <v>0</v>
      </c>
      <c r="F348" s="1">
        <v>0</v>
      </c>
      <c r="G348" s="2">
        <f t="shared" si="8"/>
        <v>1833561.8869400001</v>
      </c>
      <c r="H348" s="2">
        <f t="shared" si="9"/>
        <v>0.55999999982304871</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458312.32999999996</v>
      </c>
      <c r="D351" s="1">
        <f>'PR-RAS'!E356</f>
        <v>410114.47</v>
      </c>
      <c r="E351" s="1">
        <v>0</v>
      </c>
      <c r="F351" s="1">
        <v>0</v>
      </c>
      <c r="G351" s="2">
        <f t="shared" si="8"/>
        <v>447489.44449999998</v>
      </c>
      <c r="H351" s="2">
        <f t="shared" si="9"/>
        <v>0.79999999993015081</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1294.05</v>
      </c>
      <c r="E354" s="1">
        <v>0</v>
      </c>
      <c r="F354" s="1">
        <v>0</v>
      </c>
      <c r="G354" s="2">
        <f t="shared" si="8"/>
        <v>913.59929999999997</v>
      </c>
      <c r="H354" s="2">
        <f t="shared" si="9"/>
        <v>4.9999999999954525E-2</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4528.6099999999997</v>
      </c>
      <c r="D355" s="1">
        <f>'PR-RAS'!E360</f>
        <v>0</v>
      </c>
      <c r="E355" s="1">
        <v>0</v>
      </c>
      <c r="F355" s="1">
        <v>0</v>
      </c>
      <c r="G355" s="2">
        <f t="shared" si="8"/>
        <v>1603.1279399999999</v>
      </c>
      <c r="H355" s="2">
        <f t="shared" si="9"/>
        <v>0.39000000000032742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453783.72</v>
      </c>
      <c r="D357" s="1">
        <f>'PR-RAS'!E362</f>
        <v>408820.42</v>
      </c>
      <c r="E357" s="1">
        <v>0</v>
      </c>
      <c r="F357" s="1">
        <v>0</v>
      </c>
      <c r="G357" s="2">
        <f t="shared" si="8"/>
        <v>452627.14335999999</v>
      </c>
      <c r="H357" s="2">
        <f t="shared" si="9"/>
        <v>0.70000000001164153</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20042828.589999996</v>
      </c>
      <c r="D358" s="1">
        <f>'PR-RAS'!E363</f>
        <v>15694425.700000001</v>
      </c>
      <c r="E358" s="1">
        <v>0</v>
      </c>
      <c r="F358" s="1">
        <v>0</v>
      </c>
      <c r="G358" s="2">
        <f t="shared" si="8"/>
        <v>18361109.756429996</v>
      </c>
      <c r="H358" s="2">
        <f t="shared" si="9"/>
        <v>0.71000000275671482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16638357.389999999</v>
      </c>
      <c r="D359" s="1">
        <f>'PR-RAS'!E364</f>
        <v>13336115.310000001</v>
      </c>
      <c r="E359" s="1">
        <v>0</v>
      </c>
      <c r="F359" s="1">
        <v>0</v>
      </c>
      <c r="G359" s="2">
        <f t="shared" si="8"/>
        <v>15505190.507579999</v>
      </c>
      <c r="H359" s="2">
        <f t="shared" si="9"/>
        <v>0.69999999925494194</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643881.77</v>
      </c>
      <c r="E360" s="1">
        <v>0</v>
      </c>
      <c r="F360" s="1">
        <v>0</v>
      </c>
      <c r="G360" s="2">
        <f t="shared" si="8"/>
        <v>462307.11086000002</v>
      </c>
      <c r="H360" s="2">
        <f t="shared" si="9"/>
        <v>0.22999999998137355</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22602.94</v>
      </c>
      <c r="D361" s="1">
        <f>'PR-RAS'!E366</f>
        <v>19600.48</v>
      </c>
      <c r="E361" s="1">
        <v>0</v>
      </c>
      <c r="F361" s="1">
        <v>0</v>
      </c>
      <c r="G361" s="2">
        <f t="shared" si="8"/>
        <v>22249.403999999999</v>
      </c>
      <c r="H361" s="2">
        <f t="shared" si="9"/>
        <v>0.54000000000087311</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3416824.84</v>
      </c>
      <c r="D362" s="1">
        <f>'PR-RAS'!E367</f>
        <v>1719991.48</v>
      </c>
      <c r="E362" s="1">
        <v>0</v>
      </c>
      <c r="F362" s="1">
        <v>0</v>
      </c>
      <c r="G362" s="2">
        <f t="shared" si="8"/>
        <v>2475307.6157999998</v>
      </c>
      <c r="H362" s="2">
        <f t="shared" si="9"/>
        <v>0.64000000013038516</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13198929.609999999</v>
      </c>
      <c r="D363" s="1">
        <f>'PR-RAS'!E368</f>
        <v>10952641.58</v>
      </c>
      <c r="E363" s="1">
        <v>0</v>
      </c>
      <c r="F363" s="1">
        <v>0</v>
      </c>
      <c r="G363" s="2">
        <f t="shared" si="8"/>
        <v>12707725.022739999</v>
      </c>
      <c r="H363" s="2">
        <f t="shared" si="9"/>
        <v>0.81000000052154064</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2070976.87</v>
      </c>
      <c r="D364" s="1">
        <f>'PR-RAS'!E369</f>
        <v>1865763</v>
      </c>
      <c r="E364" s="1">
        <v>0</v>
      </c>
      <c r="F364" s="1">
        <v>0</v>
      </c>
      <c r="G364" s="2">
        <f t="shared" si="8"/>
        <v>2106308.5418099998</v>
      </c>
      <c r="H364" s="2">
        <f t="shared" si="9"/>
        <v>0.12999999988824129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403479.99</v>
      </c>
      <c r="D365" s="1">
        <f>'PR-RAS'!E370</f>
        <v>245339.51999999999</v>
      </c>
      <c r="E365" s="1">
        <v>0</v>
      </c>
      <c r="F365" s="1">
        <v>0</v>
      </c>
      <c r="G365" s="2">
        <f t="shared" si="8"/>
        <v>325473.88692000002</v>
      </c>
      <c r="H365" s="2">
        <f t="shared" si="9"/>
        <v>0.4900000000197906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843785.52</v>
      </c>
      <c r="D366" s="1">
        <f>'PR-RAS'!E371</f>
        <v>851698.71</v>
      </c>
      <c r="E366" s="1">
        <v>0</v>
      </c>
      <c r="F366" s="1">
        <v>0</v>
      </c>
      <c r="G366" s="2">
        <f t="shared" si="8"/>
        <v>929721.77309999999</v>
      </c>
      <c r="H366" s="2">
        <f t="shared" si="9"/>
        <v>0.77000000001862645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140550.09</v>
      </c>
      <c r="D367" s="1">
        <f>'PR-RAS'!E372</f>
        <v>113571.1</v>
      </c>
      <c r="E367" s="1">
        <v>0</v>
      </c>
      <c r="F367" s="1">
        <v>0</v>
      </c>
      <c r="G367" s="2">
        <f t="shared" si="8"/>
        <v>134575.37814000002</v>
      </c>
      <c r="H367" s="2">
        <f t="shared" si="9"/>
        <v>0.19000000000232831</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2867.31</v>
      </c>
      <c r="D369" s="1">
        <f>'PR-RAS'!E374</f>
        <v>5768.39</v>
      </c>
      <c r="E369" s="1">
        <v>0</v>
      </c>
      <c r="F369" s="1">
        <v>0</v>
      </c>
      <c r="G369" s="2">
        <f t="shared" si="8"/>
        <v>5300.7051199999996</v>
      </c>
      <c r="H369" s="2">
        <f t="shared" si="9"/>
        <v>0.70000000000027285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46427.69</v>
      </c>
      <c r="D370" s="1">
        <f>'PR-RAS'!E375</f>
        <v>122082.64</v>
      </c>
      <c r="E370" s="1">
        <v>0</v>
      </c>
      <c r="F370" s="1">
        <v>0</v>
      </c>
      <c r="G370" s="2">
        <f t="shared" si="8"/>
        <v>107228.80592999999</v>
      </c>
      <c r="H370" s="2">
        <f t="shared" si="9"/>
        <v>0.66999999999825377</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633866.27</v>
      </c>
      <c r="D371" s="1">
        <f>'PR-RAS'!E376</f>
        <v>527302.64</v>
      </c>
      <c r="E371" s="1">
        <v>0</v>
      </c>
      <c r="F371" s="1">
        <v>0</v>
      </c>
      <c r="G371" s="2">
        <f t="shared" si="8"/>
        <v>624734.47349999996</v>
      </c>
      <c r="H371" s="2">
        <f t="shared" si="9"/>
        <v>0.63000000000465661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19078.900000000001</v>
      </c>
      <c r="D373" s="1">
        <f>'PR-RAS'!E378</f>
        <v>107104.49</v>
      </c>
      <c r="E373" s="1">
        <v>0</v>
      </c>
      <c r="F373" s="1">
        <v>0</v>
      </c>
      <c r="G373" s="2">
        <f t="shared" si="8"/>
        <v>86783.091360000006</v>
      </c>
      <c r="H373" s="2">
        <f t="shared" si="9"/>
        <v>0.5900000000037835</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19078.900000000001</v>
      </c>
      <c r="D374" s="1">
        <f>'PR-RAS'!E379</f>
        <v>107104.49</v>
      </c>
      <c r="E374" s="1">
        <v>0</v>
      </c>
      <c r="F374" s="1">
        <v>0</v>
      </c>
      <c r="G374" s="2">
        <f t="shared" si="8"/>
        <v>87016.379239999995</v>
      </c>
      <c r="H374" s="2">
        <f t="shared" si="9"/>
        <v>0.5900000000037835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329264.8</v>
      </c>
      <c r="D378" s="1">
        <f>'PR-RAS'!E383</f>
        <v>362239.25</v>
      </c>
      <c r="E378" s="1">
        <v>0</v>
      </c>
      <c r="F378" s="1">
        <v>0</v>
      </c>
      <c r="G378" s="2">
        <f t="shared" si="8"/>
        <v>397261.22409999999</v>
      </c>
      <c r="H378" s="2">
        <f t="shared" si="9"/>
        <v>0.45000000001164153</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299384.07</v>
      </c>
      <c r="D379" s="1">
        <f>'PR-RAS'!E384</f>
        <v>316337.18</v>
      </c>
      <c r="E379" s="1">
        <v>0</v>
      </c>
      <c r="F379" s="1">
        <v>0</v>
      </c>
      <c r="G379" s="2">
        <f t="shared" si="8"/>
        <v>352318.08653999999</v>
      </c>
      <c r="H379" s="2">
        <f t="shared" si="9"/>
        <v>0.25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29880.73</v>
      </c>
      <c r="D380" s="1">
        <f>'PR-RAS'!E385</f>
        <v>45902.07</v>
      </c>
      <c r="E380" s="1">
        <v>0</v>
      </c>
      <c r="F380" s="1">
        <v>0</v>
      </c>
      <c r="G380" s="2">
        <f t="shared" si="8"/>
        <v>46118.565730000002</v>
      </c>
      <c r="H380" s="2">
        <f t="shared" si="9"/>
        <v>0.34000000000014552</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6870.4</v>
      </c>
      <c r="D383" s="1">
        <f>'PR-RAS'!E388</f>
        <v>0</v>
      </c>
      <c r="E383" s="1">
        <v>0</v>
      </c>
      <c r="F383" s="1">
        <v>0</v>
      </c>
      <c r="G383" s="2">
        <f t="shared" si="8"/>
        <v>2624.4928</v>
      </c>
      <c r="H383" s="2">
        <f t="shared" si="9"/>
        <v>0.3999999999996362</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6870.4</v>
      </c>
      <c r="D384" s="1">
        <f>'PR-RAS'!E389</f>
        <v>0</v>
      </c>
      <c r="E384" s="1">
        <v>0</v>
      </c>
      <c r="F384" s="1">
        <v>0</v>
      </c>
      <c r="G384" s="2">
        <f t="shared" si="8"/>
        <v>2631.3631999999998</v>
      </c>
      <c r="H384" s="2">
        <f t="shared" si="9"/>
        <v>0.3999999999996362</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978280.23</v>
      </c>
      <c r="D386" s="1">
        <f>'PR-RAS'!E391</f>
        <v>23203.65</v>
      </c>
      <c r="E386" s="1">
        <v>0</v>
      </c>
      <c r="F386" s="1">
        <v>0</v>
      </c>
      <c r="G386" s="2">
        <f t="shared" si="8"/>
        <v>394504.69905</v>
      </c>
      <c r="H386" s="2">
        <f t="shared" si="9"/>
        <v>0.57999999997991836</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909264.37</v>
      </c>
      <c r="D388" s="1">
        <f>'PR-RAS'!E393</f>
        <v>250</v>
      </c>
      <c r="E388" s="1">
        <v>0</v>
      </c>
      <c r="F388" s="1">
        <v>0</v>
      </c>
      <c r="G388" s="2">
        <f t="shared" si="8"/>
        <v>352078.81119000004</v>
      </c>
      <c r="H388" s="2">
        <f t="shared" si="9"/>
        <v>0.36999999999534339</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69015.86</v>
      </c>
      <c r="D389" s="1">
        <f>'PR-RAS'!E394</f>
        <v>22953.65</v>
      </c>
      <c r="E389" s="1">
        <v>0</v>
      </c>
      <c r="F389" s="1">
        <v>0</v>
      </c>
      <c r="G389" s="2">
        <f t="shared" si="8"/>
        <v>44590.186079999999</v>
      </c>
      <c r="H389" s="2">
        <f t="shared" si="9"/>
        <v>0.48999999999796273</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1996506.9000000001</v>
      </c>
      <c r="D397" s="1">
        <f>'PR-RAS'!E402</f>
        <v>1460271.79</v>
      </c>
      <c r="E397" s="1">
        <v>0</v>
      </c>
      <c r="F397" s="1">
        <v>0</v>
      </c>
      <c r="G397" s="2">
        <f t="shared" si="8"/>
        <v>1947151.9900800004</v>
      </c>
      <c r="H397" s="2">
        <f t="shared" si="9"/>
        <v>0.30999999982304871</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1966359.33</v>
      </c>
      <c r="D398" s="1">
        <f>'PR-RAS'!E403</f>
        <v>1458643.04</v>
      </c>
      <c r="E398" s="1">
        <v>0</v>
      </c>
      <c r="F398" s="1">
        <v>0</v>
      </c>
      <c r="G398" s="2">
        <f t="shared" si="8"/>
        <v>1938807.2277700002</v>
      </c>
      <c r="H398" s="2">
        <f t="shared" si="9"/>
        <v>0.37000000011175871</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30147.57</v>
      </c>
      <c r="D399" s="1">
        <f>'PR-RAS'!E404</f>
        <v>1628.75</v>
      </c>
      <c r="E399" s="1">
        <v>0</v>
      </c>
      <c r="F399" s="1">
        <v>0</v>
      </c>
      <c r="G399" s="2">
        <f t="shared" si="8"/>
        <v>13295.217860000001</v>
      </c>
      <c r="H399" s="2">
        <f t="shared" si="9"/>
        <v>0.68000000000029104</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23061925.669999994</v>
      </c>
      <c r="D403" s="1">
        <f>'PR-RAS'!E408</f>
        <v>17538517.66</v>
      </c>
      <c r="E403" s="1">
        <v>0</v>
      </c>
      <c r="F403" s="1">
        <v>0</v>
      </c>
      <c r="G403" s="2">
        <f t="shared" si="8"/>
        <v>23371862.317979999</v>
      </c>
      <c r="H403" s="2">
        <f t="shared" si="9"/>
        <v>0.67000000551342964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13526477.390000001</v>
      </c>
      <c r="D405" s="1">
        <f>'PR-RAS'!E410</f>
        <v>9481122.6300000008</v>
      </c>
      <c r="E405" s="1">
        <v>0</v>
      </c>
      <c r="F405" s="1">
        <v>0</v>
      </c>
      <c r="G405" s="2">
        <f t="shared" si="8"/>
        <v>13125443.950600002</v>
      </c>
      <c r="H405" s="2">
        <f t="shared" si="9"/>
        <v>0.75999999977648258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356289.4</v>
      </c>
      <c r="D406" s="1">
        <f>'PR-RAS'!E411</f>
        <v>2577756.9700000002</v>
      </c>
      <c r="E406" s="1">
        <v>0</v>
      </c>
      <c r="F406" s="1">
        <v>0</v>
      </c>
      <c r="G406" s="2">
        <f t="shared" si="8"/>
        <v>2232280.3527000006</v>
      </c>
      <c r="H406" s="2">
        <f t="shared" si="9"/>
        <v>0.4299999998183921</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88670191.989999995</v>
      </c>
      <c r="D407" s="1">
        <f>'PR-RAS'!E412</f>
        <v>103184697.98</v>
      </c>
      <c r="E407" s="1">
        <v>0</v>
      </c>
      <c r="F407" s="1">
        <v>0</v>
      </c>
      <c r="G407" s="2">
        <f t="shared" si="8"/>
        <v>119786072.7077</v>
      </c>
      <c r="H407" s="2">
        <f t="shared" si="9"/>
        <v>3.0000001192092896E-2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89254698.280000001</v>
      </c>
      <c r="D408" s="1">
        <f>'PR-RAS'!E413</f>
        <v>93692818.150000006</v>
      </c>
      <c r="E408" s="1">
        <v>0</v>
      </c>
      <c r="F408" s="1">
        <v>0</v>
      </c>
      <c r="G408" s="2">
        <f t="shared" si="8"/>
        <v>112592616.17406002</v>
      </c>
      <c r="H408" s="2">
        <f t="shared" si="9"/>
        <v>0.43000000715255737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9491879.8299999982</v>
      </c>
      <c r="E409" s="1">
        <v>0</v>
      </c>
      <c r="F409" s="1">
        <v>0</v>
      </c>
      <c r="G409" s="2">
        <f t="shared" si="8"/>
        <v>7745373.941279998</v>
      </c>
      <c r="H409" s="2">
        <f t="shared" si="9"/>
        <v>0.17000000178813934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584506.29000000656</v>
      </c>
      <c r="D410" s="1">
        <f>'PR-RAS'!E415</f>
        <v>0</v>
      </c>
      <c r="E410" s="1">
        <v>0</v>
      </c>
      <c r="F410" s="1">
        <v>0</v>
      </c>
      <c r="G410" s="2">
        <f t="shared" si="8"/>
        <v>239063.07261000268</v>
      </c>
      <c r="H410" s="2">
        <f t="shared" si="9"/>
        <v>0.29000000655651093</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7872364.2000000002</v>
      </c>
      <c r="D412" s="1">
        <f>'PR-RAS'!E417</f>
        <v>5375068.8800000008</v>
      </c>
      <c r="E412" s="1">
        <v>0</v>
      </c>
      <c r="F412" s="1">
        <v>0</v>
      </c>
      <c r="G412" s="2">
        <f t="shared" si="8"/>
        <v>7653848.3055600002</v>
      </c>
      <c r="H412" s="2">
        <f t="shared" si="9"/>
        <v>0.31999999936670065</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15545853.09</v>
      </c>
      <c r="D413" s="1">
        <f>'PR-RAS'!E418</f>
        <v>10625720</v>
      </c>
      <c r="E413" s="1">
        <v>0</v>
      </c>
      <c r="F413" s="1">
        <v>0</v>
      </c>
      <c r="G413" s="2">
        <f t="shared" si="8"/>
        <v>15160484.753080001</v>
      </c>
      <c r="H413" s="2">
        <f t="shared" si="9"/>
        <v>8.9999999850988388E-2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3400191.64</v>
      </c>
      <c r="D414" s="1">
        <f>'PR-RAS'!E420</f>
        <v>7034384.0800000001</v>
      </c>
      <c r="E414" s="1">
        <v>0</v>
      </c>
      <c r="F414" s="1">
        <v>0</v>
      </c>
      <c r="G414" s="2">
        <f t="shared" si="8"/>
        <v>7214680.3974000001</v>
      </c>
      <c r="H414" s="2">
        <f t="shared" si="9"/>
        <v>0.43999999994412065</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7526.71</v>
      </c>
      <c r="D415" s="1">
        <f>'PR-RAS'!E421</f>
        <v>14931.69</v>
      </c>
      <c r="E415" s="1">
        <v>0</v>
      </c>
      <c r="F415" s="1">
        <v>0</v>
      </c>
      <c r="G415" s="2">
        <f t="shared" si="8"/>
        <v>15479.49726</v>
      </c>
      <c r="H415" s="2">
        <f t="shared" si="9"/>
        <v>0.5999999999994543</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7526.71</v>
      </c>
      <c r="D421" s="1">
        <f>'PR-RAS'!E427</f>
        <v>14931.69</v>
      </c>
      <c r="E421" s="1">
        <v>0</v>
      </c>
      <c r="F421" s="1">
        <v>0</v>
      </c>
      <c r="G421" s="2">
        <f t="shared" si="8"/>
        <v>15703.837800000001</v>
      </c>
      <c r="H421" s="2">
        <f t="shared" si="9"/>
        <v>0.5999999999994543</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7526.71</v>
      </c>
      <c r="D422" s="1">
        <f>'PR-RAS'!E428</f>
        <v>14931.69</v>
      </c>
      <c r="E422" s="1">
        <v>0</v>
      </c>
      <c r="F422" s="1">
        <v>0</v>
      </c>
      <c r="G422" s="2">
        <f t="shared" si="8"/>
        <v>15741.227890000002</v>
      </c>
      <c r="H422" s="2">
        <f t="shared" si="9"/>
        <v>0.5999999999994543</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3392664.93</v>
      </c>
      <c r="D478" s="1">
        <f>'PR-RAS'!E484</f>
        <v>7019452.3899999997</v>
      </c>
      <c r="E478" s="1">
        <v>0</v>
      </c>
      <c r="F478" s="1">
        <v>0</v>
      </c>
      <c r="G478" s="2">
        <f t="shared" si="8"/>
        <v>8314858.7516700001</v>
      </c>
      <c r="H478" s="2">
        <f t="shared" si="9"/>
        <v>0.45999999949708581</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3392664.93</v>
      </c>
      <c r="D489" s="1">
        <f>'PR-RAS'!E495</f>
        <v>7019452.3899999997</v>
      </c>
      <c r="E489" s="1">
        <v>0</v>
      </c>
      <c r="F489" s="1">
        <v>0</v>
      </c>
      <c r="G489" s="2">
        <f t="shared" si="8"/>
        <v>8506606.018480001</v>
      </c>
      <c r="H489" s="2">
        <f t="shared" si="9"/>
        <v>0.45999999949708581</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3392664.93</v>
      </c>
      <c r="D490" s="1">
        <f>'PR-RAS'!E496</f>
        <v>7019452.3899999997</v>
      </c>
      <c r="E490" s="1">
        <v>0</v>
      </c>
      <c r="F490" s="1">
        <v>0</v>
      </c>
      <c r="G490" s="2">
        <f t="shared" si="8"/>
        <v>8524037.5881900005</v>
      </c>
      <c r="H490" s="2">
        <f t="shared" si="9"/>
        <v>0.45999999949708581</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3186247.5600000005</v>
      </c>
      <c r="D522" s="1">
        <f>'PR-RAS'!E528</f>
        <v>2601201.0700000003</v>
      </c>
      <c r="E522" s="1">
        <v>0</v>
      </c>
      <c r="F522" s="1">
        <v>0</v>
      </c>
      <c r="G522" s="2">
        <f t="shared" ref="G522:G809" si="10">(B522/1000)*(C522*1+D522*2)</f>
        <v>4370486.4937000005</v>
      </c>
      <c r="H522" s="2">
        <f t="shared" ref="H522:H809" si="11">ABS(C522-ROUND(C522,0))+ABS(D522-ROUND(D522,0))</f>
        <v>0.50999999977648258</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326591.01</v>
      </c>
      <c r="D523" s="1">
        <f>'PR-RAS'!E529</f>
        <v>405139.26</v>
      </c>
      <c r="E523" s="1">
        <v>0</v>
      </c>
      <c r="F523" s="1">
        <v>0</v>
      </c>
      <c r="G523" s="2">
        <f t="shared" si="10"/>
        <v>593445.89465999999</v>
      </c>
      <c r="H523" s="2">
        <f t="shared" si="11"/>
        <v>0.27000000001862645</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326591.01</v>
      </c>
      <c r="D529" s="1">
        <f>'PR-RAS'!E535</f>
        <v>405139.26</v>
      </c>
      <c r="E529" s="1">
        <v>0</v>
      </c>
      <c r="F529" s="1">
        <v>0</v>
      </c>
      <c r="G529" s="2">
        <f t="shared" si="10"/>
        <v>600267.11184000003</v>
      </c>
      <c r="H529" s="2">
        <f t="shared" si="11"/>
        <v>0.27000000001862645</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326591.01</v>
      </c>
      <c r="D530" s="1">
        <f>'PR-RAS'!E536</f>
        <v>405139.26</v>
      </c>
      <c r="E530" s="1">
        <v>0</v>
      </c>
      <c r="F530" s="1">
        <v>0</v>
      </c>
      <c r="G530" s="2">
        <f t="shared" si="10"/>
        <v>601403.98137000005</v>
      </c>
      <c r="H530" s="2">
        <f t="shared" si="11"/>
        <v>0.27000000001862645</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2859656.5500000003</v>
      </c>
      <c r="D587" s="1">
        <f>'PR-RAS'!E593</f>
        <v>2196061.81</v>
      </c>
      <c r="E587" s="1">
        <v>0</v>
      </c>
      <c r="F587" s="1">
        <v>0</v>
      </c>
      <c r="G587" s="2">
        <f t="shared" si="10"/>
        <v>4249543.1796199996</v>
      </c>
      <c r="H587" s="2">
        <f t="shared" si="11"/>
        <v>0.63999999966472387</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2856402.6</v>
      </c>
      <c r="D599" s="1">
        <f>'PR-RAS'!E605</f>
        <v>1064552.73</v>
      </c>
      <c r="E599" s="1">
        <v>0</v>
      </c>
      <c r="F599" s="1">
        <v>0</v>
      </c>
      <c r="G599" s="2">
        <f t="shared" si="10"/>
        <v>2981333.8198800003</v>
      </c>
      <c r="H599" s="2">
        <f t="shared" si="11"/>
        <v>0.66999999992549419</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2856402.6</v>
      </c>
      <c r="D600" s="1">
        <f>'PR-RAS'!E606</f>
        <v>1064552.73</v>
      </c>
      <c r="E600" s="1">
        <v>0</v>
      </c>
      <c r="F600" s="1">
        <v>0</v>
      </c>
      <c r="G600" s="2">
        <f t="shared" si="10"/>
        <v>2986319.3279400002</v>
      </c>
      <c r="H600" s="2">
        <f t="shared" si="11"/>
        <v>0.66999999992549419</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3253.95</v>
      </c>
      <c r="D611" s="1">
        <f>'PR-RAS'!E617</f>
        <v>1131509.08</v>
      </c>
      <c r="E611" s="1">
        <v>0</v>
      </c>
      <c r="F611" s="1">
        <v>0</v>
      </c>
      <c r="G611" s="2">
        <f t="shared" si="10"/>
        <v>1382425.9871000003</v>
      </c>
      <c r="H611" s="2">
        <f t="shared" si="11"/>
        <v>0.1300000000746877</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3253.95</v>
      </c>
      <c r="D612" s="1">
        <f>'PR-RAS'!E618</f>
        <v>1131509.08</v>
      </c>
      <c r="E612" s="1">
        <v>0</v>
      </c>
      <c r="F612" s="1">
        <v>0</v>
      </c>
      <c r="G612" s="2">
        <f t="shared" si="10"/>
        <v>1384692.2592100003</v>
      </c>
      <c r="H612" s="2">
        <f t="shared" si="11"/>
        <v>0.1300000000746877</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213944.07999999961</v>
      </c>
      <c r="D629" s="1">
        <f>'PR-RAS'!E635</f>
        <v>4433183.01</v>
      </c>
      <c r="E629" s="1">
        <v>0</v>
      </c>
      <c r="F629" s="1">
        <v>0</v>
      </c>
      <c r="G629" s="2">
        <f t="shared" si="10"/>
        <v>5702434.7428000001</v>
      </c>
      <c r="H629" s="2">
        <f t="shared" si="11"/>
        <v>8.9999999385327101E-2</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4205092.9800000004</v>
      </c>
      <c r="D631" s="1">
        <f>'PR-RAS'!E637</f>
        <v>1437944.03</v>
      </c>
      <c r="E631" s="1">
        <v>0</v>
      </c>
      <c r="F631" s="1">
        <v>0</v>
      </c>
      <c r="G631" s="2">
        <f t="shared" si="10"/>
        <v>4461018.0552000003</v>
      </c>
      <c r="H631" s="2">
        <f t="shared" si="11"/>
        <v>4.9999999580904841E-2</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92070383.629999995</v>
      </c>
      <c r="D633" s="1">
        <f>'PR-RAS'!E639</f>
        <v>110219082.06</v>
      </c>
      <c r="E633" s="1">
        <v>0</v>
      </c>
      <c r="F633" s="1">
        <v>0</v>
      </c>
      <c r="G633" s="2">
        <f t="shared" si="10"/>
        <v>197505402.178</v>
      </c>
      <c r="H633" s="2">
        <f t="shared" si="11"/>
        <v>0.43000000715255737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92440945.840000004</v>
      </c>
      <c r="D634" s="1">
        <f>'PR-RAS'!E640</f>
        <v>96294019.219999999</v>
      </c>
      <c r="E634" s="1">
        <v>0</v>
      </c>
      <c r="F634" s="1">
        <v>0</v>
      </c>
      <c r="G634" s="2">
        <f t="shared" si="10"/>
        <v>180423347.04923999</v>
      </c>
      <c r="H634" s="2">
        <f t="shared" si="11"/>
        <v>0.37999999523162842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13925062.840000004</v>
      </c>
      <c r="E635" s="1">
        <v>0</v>
      </c>
      <c r="F635" s="1">
        <v>0</v>
      </c>
      <c r="G635" s="2">
        <f t="shared" si="10"/>
        <v>17656979.681120005</v>
      </c>
      <c r="H635" s="2">
        <f t="shared" si="11"/>
        <v>0.15999999642372131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370562.21000000834</v>
      </c>
      <c r="D636" s="1">
        <f>'PR-RAS'!E642</f>
        <v>0</v>
      </c>
      <c r="E636" s="1">
        <v>0</v>
      </c>
      <c r="F636" s="1">
        <v>0</v>
      </c>
      <c r="G636" s="2">
        <f t="shared" si="10"/>
        <v>235307.00335000531</v>
      </c>
      <c r="H636" s="2">
        <f t="shared" si="11"/>
        <v>0.21000000834465027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3667271.2199999997</v>
      </c>
      <c r="D638" s="1">
        <f>'PR-RAS'!E644</f>
        <v>3937124.8500000006</v>
      </c>
      <c r="E638" s="1">
        <v>0</v>
      </c>
      <c r="F638" s="1">
        <v>0</v>
      </c>
      <c r="G638" s="2">
        <f t="shared" si="10"/>
        <v>7351948.8260400016</v>
      </c>
      <c r="H638" s="2">
        <f t="shared" si="11"/>
        <v>0.36999999918043613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9987937.9900000021</v>
      </c>
      <c r="E639" s="1">
        <v>0</v>
      </c>
      <c r="F639" s="1">
        <v>0</v>
      </c>
      <c r="G639" s="2">
        <f t="shared" si="10"/>
        <v>12744608.875240004</v>
      </c>
      <c r="H639" s="2">
        <f t="shared" si="11"/>
        <v>9.9999979138374329E-3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4037833.4300000081</v>
      </c>
      <c r="D640" s="1">
        <f>'PR-RAS'!E646</f>
        <v>0</v>
      </c>
      <c r="E640" s="1">
        <v>0</v>
      </c>
      <c r="F640" s="1">
        <v>0</v>
      </c>
      <c r="G640" s="2">
        <f t="shared" si="10"/>
        <v>2580175.5617700052</v>
      </c>
      <c r="H640" s="2">
        <f t="shared" si="11"/>
        <v>0.43000000808387995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2193991.9500000002</v>
      </c>
      <c r="D641" s="1">
        <f>'PR-RAS'!E647</f>
        <v>2647415.19</v>
      </c>
      <c r="E641" s="1">
        <v>0</v>
      </c>
      <c r="F641" s="1">
        <v>0</v>
      </c>
      <c r="G641" s="2">
        <f t="shared" si="10"/>
        <v>4792846.2911999999</v>
      </c>
      <c r="H641" s="2">
        <f t="shared" si="11"/>
        <v>0.23999999975785613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2650507.75</v>
      </c>
      <c r="D642" s="1">
        <f>'PR-RAS'!E649</f>
        <v>3462083.42</v>
      </c>
      <c r="E642" s="1">
        <v>0</v>
      </c>
      <c r="F642" s="1">
        <v>0</v>
      </c>
      <c r="G642" s="2">
        <f t="shared" si="10"/>
        <v>6137366.4121899996</v>
      </c>
      <c r="H642" s="2">
        <f t="shared" si="11"/>
        <v>0.66999999992549419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96345153.569999993</v>
      </c>
      <c r="D643" s="1">
        <f>'PR-RAS'!E650</f>
        <v>131638591.97</v>
      </c>
      <c r="E643" s="1">
        <v>0</v>
      </c>
      <c r="F643" s="1">
        <v>0</v>
      </c>
      <c r="G643" s="2">
        <f t="shared" si="10"/>
        <v>230877540.68142</v>
      </c>
      <c r="H643" s="2">
        <f t="shared" si="11"/>
        <v>0.46000000834465027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95533577.939999998</v>
      </c>
      <c r="D644" s="1">
        <f>'PR-RAS'!E651</f>
        <v>120731988.73</v>
      </c>
      <c r="E644" s="1">
        <v>0</v>
      </c>
      <c r="F644" s="1">
        <v>0</v>
      </c>
      <c r="G644" s="2">
        <f t="shared" si="10"/>
        <v>216689428.12219998</v>
      </c>
      <c r="H644" s="2">
        <f t="shared" si="11"/>
        <v>0.32999999821186066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3462083.3799999952</v>
      </c>
      <c r="D645" s="1">
        <f>'PR-RAS'!E652</f>
        <v>14368686.659999982</v>
      </c>
      <c r="E645" s="1">
        <v>0</v>
      </c>
      <c r="F645" s="1">
        <v>0</v>
      </c>
      <c r="G645" s="2">
        <f t="shared" si="10"/>
        <v>20736450.114799973</v>
      </c>
      <c r="H645" s="2">
        <f t="shared" si="11"/>
        <v>0.7200000137090683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189</v>
      </c>
      <c r="D646" s="1">
        <f>'PR-RAS'!E653</f>
        <v>192</v>
      </c>
      <c r="E646" s="1">
        <v>0</v>
      </c>
      <c r="F646" s="1">
        <v>0</v>
      </c>
      <c r="G646" s="2">
        <f t="shared" si="10"/>
        <v>369.58500000000004</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1539</v>
      </c>
      <c r="D647" s="1">
        <f>'PR-RAS'!E654</f>
        <v>1564</v>
      </c>
      <c r="E647" s="1">
        <v>0</v>
      </c>
      <c r="F647" s="1">
        <v>0</v>
      </c>
      <c r="G647" s="2">
        <f t="shared" si="10"/>
        <v>3014.8820000000001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181</v>
      </c>
      <c r="D648" s="1">
        <f>'PR-RAS'!E655</f>
        <v>182</v>
      </c>
      <c r="E648" s="1">
        <v>0</v>
      </c>
      <c r="F648" s="1">
        <v>0</v>
      </c>
      <c r="G648" s="2">
        <f t="shared" si="10"/>
        <v>352.61500000000001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1345</v>
      </c>
      <c r="D649" s="1">
        <f>'PR-RAS'!E656</f>
        <v>1400</v>
      </c>
      <c r="E649" s="1">
        <v>0</v>
      </c>
      <c r="F649" s="1">
        <v>0</v>
      </c>
      <c r="G649" s="2">
        <f t="shared" si="10"/>
        <v>2685.96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903322.72</v>
      </c>
      <c r="D650" s="1">
        <f>'PR-RAS'!E657</f>
        <v>1213177.1599999999</v>
      </c>
      <c r="E650" s="1">
        <v>0</v>
      </c>
      <c r="F650" s="1">
        <v>0</v>
      </c>
      <c r="G650" s="2">
        <f t="shared" si="10"/>
        <v>2160960.3989599999</v>
      </c>
      <c r="H650" s="2">
        <f t="shared" si="11"/>
        <v>0.43999999994412065</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1187.8599999999999</v>
      </c>
      <c r="D653" s="1">
        <f>'PR-RAS'!E660</f>
        <v>120.19</v>
      </c>
      <c r="E653" s="1">
        <v>0</v>
      </c>
      <c r="F653" s="1">
        <v>0</v>
      </c>
      <c r="G653" s="2">
        <f t="shared" si="10"/>
        <v>931.21247999999991</v>
      </c>
      <c r="H653" s="2">
        <f t="shared" si="11"/>
        <v>0.33000000000009777</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401815.22</v>
      </c>
      <c r="D654" s="1">
        <f>'PR-RAS'!E661</f>
        <v>587410.96</v>
      </c>
      <c r="E654" s="1">
        <v>0</v>
      </c>
      <c r="F654" s="1">
        <v>0</v>
      </c>
      <c r="G654" s="2">
        <f t="shared" si="10"/>
        <v>1029544.05242</v>
      </c>
      <c r="H654" s="2">
        <f t="shared" si="11"/>
        <v>0.26000000000931323</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4958.57</v>
      </c>
      <c r="D655" s="1">
        <f>'PR-RAS'!E662</f>
        <v>11720</v>
      </c>
      <c r="E655" s="1">
        <v>0</v>
      </c>
      <c r="F655" s="1">
        <v>0</v>
      </c>
      <c r="G655" s="2">
        <f t="shared" si="10"/>
        <v>18572.664779999999</v>
      </c>
      <c r="H655" s="2">
        <f t="shared" si="11"/>
        <v>0.43000000000029104</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396348.89</v>
      </c>
      <c r="D657" s="1">
        <f>'PR-RAS'!E664</f>
        <v>257595.16</v>
      </c>
      <c r="E657" s="1">
        <v>0</v>
      </c>
      <c r="F657" s="1">
        <v>0</v>
      </c>
      <c r="G657" s="2">
        <f t="shared" si="10"/>
        <v>597969.72175999999</v>
      </c>
      <c r="H657" s="2">
        <f t="shared" si="11"/>
        <v>0.26999999998952262</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494653.14</v>
      </c>
      <c r="D658" s="1">
        <f>'PR-RAS'!E665</f>
        <v>428361.13</v>
      </c>
      <c r="E658" s="1">
        <v>0</v>
      </c>
      <c r="F658" s="1">
        <v>0</v>
      </c>
      <c r="G658" s="2">
        <f t="shared" si="10"/>
        <v>887853.63780000003</v>
      </c>
      <c r="H658" s="2">
        <f t="shared" si="11"/>
        <v>0.27000000001862645</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15545.43</v>
      </c>
      <c r="D662" s="1">
        <f>'PR-RAS'!E669</f>
        <v>60626.28</v>
      </c>
      <c r="E662" s="1">
        <v>0</v>
      </c>
      <c r="F662" s="1">
        <v>0</v>
      </c>
      <c r="G662" s="2">
        <f t="shared" si="10"/>
        <v>90423.471389999992</v>
      </c>
      <c r="H662" s="2">
        <f t="shared" si="11"/>
        <v>0.70999999999912689</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502144.17</v>
      </c>
      <c r="D664" s="1">
        <f>'PR-RAS'!E671</f>
        <v>559219.54</v>
      </c>
      <c r="E664" s="1">
        <v>0</v>
      </c>
      <c r="F664" s="1">
        <v>0</v>
      </c>
      <c r="G664" s="2">
        <f t="shared" si="10"/>
        <v>1074446.69475</v>
      </c>
      <c r="H664" s="2">
        <f t="shared" si="11"/>
        <v>0.62999999994644895</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2176654.06</v>
      </c>
      <c r="D666" s="1">
        <f>'PR-RAS'!E673</f>
        <v>800000</v>
      </c>
      <c r="E666" s="1">
        <v>0</v>
      </c>
      <c r="F666" s="1">
        <v>0</v>
      </c>
      <c r="G666" s="2">
        <f t="shared" si="10"/>
        <v>2511474.9499000004</v>
      </c>
      <c r="H666" s="2">
        <f t="shared" si="11"/>
        <v>6.0000000055879354E-2</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11617339.85</v>
      </c>
      <c r="D668" s="1">
        <f>'PR-RAS'!E675</f>
        <v>14952680.23</v>
      </c>
      <c r="E668" s="1">
        <v>0</v>
      </c>
      <c r="F668" s="1">
        <v>0</v>
      </c>
      <c r="G668" s="2">
        <f t="shared" si="10"/>
        <v>27695641.106770001</v>
      </c>
      <c r="H668" s="2">
        <f t="shared" si="11"/>
        <v>0.38000000081956387</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3809069.55</v>
      </c>
      <c r="D669" s="1">
        <f>'PR-RAS'!E676</f>
        <v>4396746.51</v>
      </c>
      <c r="E669" s="1">
        <v>0</v>
      </c>
      <c r="F669" s="1">
        <v>0</v>
      </c>
      <c r="G669" s="2">
        <f t="shared" si="10"/>
        <v>8418511.7967600003</v>
      </c>
      <c r="H669" s="2">
        <f t="shared" si="11"/>
        <v>0.94000000040978193</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198908.86</v>
      </c>
      <c r="D670" s="1">
        <f>'PR-RAS'!E677</f>
        <v>237363.38</v>
      </c>
      <c r="E670" s="1">
        <v>0</v>
      </c>
      <c r="F670" s="1">
        <v>0</v>
      </c>
      <c r="G670" s="2">
        <f t="shared" si="10"/>
        <v>450662.22977999999</v>
      </c>
      <c r="H670" s="2">
        <f t="shared" si="11"/>
        <v>0.52000000001862645</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1327.23</v>
      </c>
      <c r="D671" s="1">
        <f>'PR-RAS'!E678</f>
        <v>800</v>
      </c>
      <c r="E671" s="1">
        <v>0</v>
      </c>
      <c r="F671" s="1">
        <v>0</v>
      </c>
      <c r="G671" s="2">
        <f t="shared" si="10"/>
        <v>1961.2441000000001</v>
      </c>
      <c r="H671" s="2">
        <f t="shared" si="11"/>
        <v>0.23000000000001819</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961740.18</v>
      </c>
      <c r="D687" s="1">
        <f>'PR-RAS'!E694</f>
        <v>1722261.97</v>
      </c>
      <c r="E687" s="1">
        <v>0</v>
      </c>
      <c r="F687" s="1">
        <v>0</v>
      </c>
      <c r="G687" s="2">
        <f t="shared" si="10"/>
        <v>3022697.1863200003</v>
      </c>
      <c r="H687" s="2">
        <f t="shared" si="11"/>
        <v>0.21000000007916242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47175.33</v>
      </c>
      <c r="D689" s="1">
        <f>'PR-RAS'!E696</f>
        <v>88686.5</v>
      </c>
      <c r="E689" s="1">
        <v>0</v>
      </c>
      <c r="F689" s="1">
        <v>0</v>
      </c>
      <c r="G689" s="2">
        <f t="shared" si="10"/>
        <v>154489.25104</v>
      </c>
      <c r="H689" s="2">
        <f t="shared" si="11"/>
        <v>0.83000000000174623</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1424.18</v>
      </c>
      <c r="D690" s="1">
        <f>'PR-RAS'!E697</f>
        <v>476</v>
      </c>
      <c r="E690" s="1">
        <v>0</v>
      </c>
      <c r="F690" s="1">
        <v>0</v>
      </c>
      <c r="G690" s="2">
        <f t="shared" si="10"/>
        <v>1637.1880200000001</v>
      </c>
      <c r="H690" s="2">
        <f t="shared" si="11"/>
        <v>0.18000000000006366</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4123354.63</v>
      </c>
      <c r="D691" s="1">
        <f>'PR-RAS'!E698</f>
        <v>5112924.24</v>
      </c>
      <c r="E691" s="1">
        <v>0</v>
      </c>
      <c r="F691" s="1">
        <v>0</v>
      </c>
      <c r="G691" s="2">
        <f t="shared" si="10"/>
        <v>9900950.145899998</v>
      </c>
      <c r="H691" s="2">
        <f t="shared" si="11"/>
        <v>0.61000000033527613</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1793850.59</v>
      </c>
      <c r="D703" s="1">
        <f>'PR-RAS'!E710</f>
        <v>1757589.55</v>
      </c>
      <c r="E703" s="1">
        <v>0</v>
      </c>
      <c r="F703" s="1">
        <v>0</v>
      </c>
      <c r="G703" s="2">
        <f t="shared" si="10"/>
        <v>3726938.8423800003</v>
      </c>
      <c r="H703" s="2">
        <f t="shared" si="11"/>
        <v>0.85999999986961484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29444.14</v>
      </c>
      <c r="D705" s="1">
        <f>'PR-RAS'!E712</f>
        <v>36314.15</v>
      </c>
      <c r="E705" s="1">
        <v>0</v>
      </c>
      <c r="F705" s="1">
        <v>0</v>
      </c>
      <c r="G705" s="2">
        <f t="shared" si="10"/>
        <v>71858.997759999998</v>
      </c>
      <c r="H705" s="2">
        <f t="shared" si="11"/>
        <v>0.29000000000087311</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166135.89000000001</v>
      </c>
      <c r="D709" s="1">
        <f>'PR-RAS'!E716</f>
        <v>179256.65</v>
      </c>
      <c r="E709" s="1">
        <v>0</v>
      </c>
      <c r="F709" s="1">
        <v>0</v>
      </c>
      <c r="G709" s="2">
        <f t="shared" si="10"/>
        <v>371451.62651999993</v>
      </c>
      <c r="H709" s="2">
        <f t="shared" si="11"/>
        <v>0.45999999999185093</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152412.19</v>
      </c>
      <c r="D710" s="1">
        <f>'PR-RAS'!E717</f>
        <v>114909.14</v>
      </c>
      <c r="E710" s="1">
        <v>0</v>
      </c>
      <c r="F710" s="1">
        <v>0</v>
      </c>
      <c r="G710" s="2">
        <f t="shared" si="10"/>
        <v>271001.40322999994</v>
      </c>
      <c r="H710" s="2">
        <f t="shared" si="11"/>
        <v>0.33000000000174623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696061.98</v>
      </c>
      <c r="D711" s="1">
        <f>'PR-RAS'!E718</f>
        <v>804966.55</v>
      </c>
      <c r="E711" s="1">
        <v>0</v>
      </c>
      <c r="F711" s="1">
        <v>0</v>
      </c>
      <c r="G711" s="2">
        <f t="shared" si="10"/>
        <v>1637256.5067999999</v>
      </c>
      <c r="H711" s="2">
        <f t="shared" si="11"/>
        <v>0.46999999997206032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12940.47</v>
      </c>
      <c r="D712" s="1">
        <f>'PR-RAS'!E719</f>
        <v>5972.52</v>
      </c>
      <c r="E712" s="1">
        <v>0</v>
      </c>
      <c r="F712" s="1">
        <v>0</v>
      </c>
      <c r="G712" s="2">
        <f t="shared" si="10"/>
        <v>17693.597610000001</v>
      </c>
      <c r="H712" s="2">
        <f t="shared" si="11"/>
        <v>0.94999999999890861</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68780.94</v>
      </c>
      <c r="D713" s="1">
        <f>'PR-RAS'!E720</f>
        <v>70859.67</v>
      </c>
      <c r="E713" s="1">
        <v>0</v>
      </c>
      <c r="F713" s="1">
        <v>0</v>
      </c>
      <c r="G713" s="2">
        <f t="shared" si="10"/>
        <v>149876.19936</v>
      </c>
      <c r="H713" s="2">
        <f t="shared" si="11"/>
        <v>0.38999999999941792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192883.87</v>
      </c>
      <c r="D714" s="1">
        <f>'PR-RAS'!E721</f>
        <v>204584.31</v>
      </c>
      <c r="E714" s="1">
        <v>0</v>
      </c>
      <c r="F714" s="1">
        <v>0</v>
      </c>
      <c r="G714" s="2">
        <f t="shared" si="10"/>
        <v>429263.42536999995</v>
      </c>
      <c r="H714" s="2">
        <f t="shared" si="11"/>
        <v>0.44000000000232831</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91798.02</v>
      </c>
      <c r="D715" s="1">
        <f>'PR-RAS'!E722</f>
        <v>124382.88</v>
      </c>
      <c r="E715" s="1">
        <v>0</v>
      </c>
      <c r="F715" s="1">
        <v>0</v>
      </c>
      <c r="G715" s="2">
        <f t="shared" si="10"/>
        <v>243162.53892000002</v>
      </c>
      <c r="H715" s="2">
        <f t="shared" si="11"/>
        <v>0.13999999999941792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30469.06</v>
      </c>
      <c r="D716" s="1">
        <f>'PR-RAS'!E723</f>
        <v>48114.29</v>
      </c>
      <c r="E716" s="1">
        <v>0</v>
      </c>
      <c r="F716" s="1">
        <v>0</v>
      </c>
      <c r="G716" s="2">
        <f t="shared" si="10"/>
        <v>90588.81259999999</v>
      </c>
      <c r="H716" s="2">
        <f t="shared" si="11"/>
        <v>0.35000000000218279</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6627.58</v>
      </c>
      <c r="D717" s="1">
        <f>'PR-RAS'!E724</f>
        <v>0</v>
      </c>
      <c r="E717" s="1">
        <v>0</v>
      </c>
      <c r="F717" s="1">
        <v>0</v>
      </c>
      <c r="G717" s="2">
        <f t="shared" si="10"/>
        <v>4745.34728</v>
      </c>
      <c r="H717" s="2">
        <f t="shared" si="11"/>
        <v>0.42000000000007276</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102352.08</v>
      </c>
      <c r="D718" s="1">
        <f>'PR-RAS'!E725</f>
        <v>98860.72</v>
      </c>
      <c r="E718" s="1">
        <v>0</v>
      </c>
      <c r="F718" s="1">
        <v>0</v>
      </c>
      <c r="G718" s="2">
        <f t="shared" si="10"/>
        <v>215152.71384000001</v>
      </c>
      <c r="H718" s="2">
        <f t="shared" si="11"/>
        <v>0.36000000000058208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39403.699999999997</v>
      </c>
      <c r="D719" s="1">
        <f>'PR-RAS'!E726</f>
        <v>43438.94</v>
      </c>
      <c r="E719" s="1">
        <v>0</v>
      </c>
      <c r="F719" s="1">
        <v>0</v>
      </c>
      <c r="G719" s="2">
        <f t="shared" si="10"/>
        <v>90670.174440000003</v>
      </c>
      <c r="H719" s="2">
        <f t="shared" si="11"/>
        <v>0.36000000000058208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3542.92</v>
      </c>
      <c r="E732" s="1">
        <v>0</v>
      </c>
      <c r="F732" s="1">
        <v>0</v>
      </c>
      <c r="G732" s="2">
        <f t="shared" si="10"/>
        <v>5179.7490399999997</v>
      </c>
      <c r="H732" s="2">
        <f t="shared" si="11"/>
        <v>7.999999999992724E-2</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52871.22</v>
      </c>
      <c r="D735" s="1">
        <f>'PR-RAS'!E742</f>
        <v>65199.61</v>
      </c>
      <c r="E735" s="1">
        <v>0</v>
      </c>
      <c r="F735" s="1">
        <v>0</v>
      </c>
      <c r="G735" s="2">
        <f t="shared" si="10"/>
        <v>134520.50296000001</v>
      </c>
      <c r="H735" s="2">
        <f t="shared" si="11"/>
        <v>0.61000000000058208</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44364.26</v>
      </c>
      <c r="D752" s="1">
        <f>'PR-RAS'!E759</f>
        <v>39045.93</v>
      </c>
      <c r="E752" s="1">
        <v>0</v>
      </c>
      <c r="F752" s="1">
        <v>0</v>
      </c>
      <c r="G752" s="2">
        <f t="shared" si="10"/>
        <v>91964.546119999999</v>
      </c>
      <c r="H752" s="2">
        <f t="shared" si="11"/>
        <v>0.33000000000174623</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26544.560000000001</v>
      </c>
      <c r="D753" s="1">
        <f>'PR-RAS'!E760</f>
        <v>53909.64</v>
      </c>
      <c r="E753" s="1">
        <v>0</v>
      </c>
      <c r="F753" s="1">
        <v>0</v>
      </c>
      <c r="G753" s="2">
        <f t="shared" si="10"/>
        <v>101041.60768</v>
      </c>
      <c r="H753" s="2">
        <f t="shared" si="11"/>
        <v>0.7999999999992724</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125098.14</v>
      </c>
      <c r="D755" s="1">
        <f>'PR-RAS'!E762</f>
        <v>127273.95</v>
      </c>
      <c r="E755" s="1">
        <v>0</v>
      </c>
      <c r="F755" s="1">
        <v>0</v>
      </c>
      <c r="G755" s="2">
        <f t="shared" si="10"/>
        <v>286253.11416</v>
      </c>
      <c r="H755" s="2">
        <f t="shared" si="11"/>
        <v>0.19000000000232831</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300000</v>
      </c>
      <c r="E762" s="1">
        <v>0</v>
      </c>
      <c r="F762" s="1">
        <v>0</v>
      </c>
      <c r="G762" s="2">
        <f t="shared" si="10"/>
        <v>456600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103236.38</v>
      </c>
      <c r="D783" s="1">
        <f>'PR-RAS'!E790</f>
        <v>48492.39</v>
      </c>
      <c r="E783" s="1">
        <v>0</v>
      </c>
      <c r="F783" s="1">
        <v>0</v>
      </c>
      <c r="G783" s="2">
        <f t="shared" si="10"/>
        <v>156572.94712</v>
      </c>
      <c r="H783" s="2">
        <f t="shared" si="11"/>
        <v>0.77000000000407454</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11494.15</v>
      </c>
      <c r="D784" s="1">
        <f>'PR-RAS'!E791</f>
        <v>12301.31</v>
      </c>
      <c r="E784" s="1">
        <v>0</v>
      </c>
      <c r="F784" s="1">
        <v>0</v>
      </c>
      <c r="G784" s="2">
        <f t="shared" si="10"/>
        <v>28263.770909999999</v>
      </c>
      <c r="H784" s="2">
        <f t="shared" si="11"/>
        <v>0.45999999999912689</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45976.59</v>
      </c>
      <c r="D787" s="1">
        <f>'PR-RAS'!E794</f>
        <v>1160.1400000000001</v>
      </c>
      <c r="E787" s="1">
        <v>0</v>
      </c>
      <c r="F787" s="1">
        <v>0</v>
      </c>
      <c r="G787" s="2">
        <f t="shared" si="10"/>
        <v>37961.339820000001</v>
      </c>
      <c r="H787" s="2">
        <f t="shared" si="11"/>
        <v>0.5500000000035925</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902.01</v>
      </c>
      <c r="D809" s="1">
        <f>'PR-RAS'!E816</f>
        <v>1443.23</v>
      </c>
      <c r="E809" s="1">
        <v>0</v>
      </c>
      <c r="F809" s="1">
        <v>0</v>
      </c>
      <c r="G809" s="2">
        <f t="shared" si="10"/>
        <v>3061.0837600000004</v>
      </c>
      <c r="H809" s="2">
        <f t="shared" si="11"/>
        <v>0.24000000000000909</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5825.04</v>
      </c>
      <c r="D810" s="1">
        <f>'PR-RAS'!E817</f>
        <v>4745.2</v>
      </c>
      <c r="E810" s="1">
        <v>0</v>
      </c>
      <c r="F810" s="1">
        <v>0</v>
      </c>
      <c r="G810" s="2">
        <f t="shared" ref="G810:G983" si="18">(B810/1000)*(C810*1+D810*2)</f>
        <v>12390.19096</v>
      </c>
      <c r="H810" s="2">
        <f t="shared" ref="H810:H1067" si="19">ABS(C810-ROUND(C810,0))+ABS(D810-ROUND(D810,0))</f>
        <v>0.23999999999978172</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515772.81</v>
      </c>
      <c r="D816" s="1">
        <f>'PR-RAS'!E823</f>
        <v>636219</v>
      </c>
      <c r="E816" s="1">
        <v>0</v>
      </c>
      <c r="F816" s="1">
        <v>0</v>
      </c>
      <c r="G816" s="2">
        <f t="shared" si="18"/>
        <v>1457391.81015</v>
      </c>
      <c r="H816" s="2">
        <f t="shared" si="19"/>
        <v>0.19000000000232831</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3301.68</v>
      </c>
      <c r="D820" s="1">
        <f>'PR-RAS'!E827</f>
        <v>4594.2</v>
      </c>
      <c r="E820" s="1">
        <v>0</v>
      </c>
      <c r="F820" s="1">
        <v>0</v>
      </c>
      <c r="G820" s="2">
        <f t="shared" si="18"/>
        <v>10229.37552</v>
      </c>
      <c r="H820" s="2">
        <f t="shared" si="19"/>
        <v>0.51999999999998181</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652741.13</v>
      </c>
      <c r="D821" s="1">
        <f>'PR-RAS'!E828</f>
        <v>788951.41</v>
      </c>
      <c r="E821" s="1">
        <v>0</v>
      </c>
      <c r="F821" s="1">
        <v>0</v>
      </c>
      <c r="G821" s="2">
        <f t="shared" si="18"/>
        <v>1829128.0390000001</v>
      </c>
      <c r="H821" s="2">
        <f t="shared" si="19"/>
        <v>0.5400000000372529</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132.72</v>
      </c>
      <c r="D822" s="1">
        <f>'PR-RAS'!E829</f>
        <v>0</v>
      </c>
      <c r="E822" s="1">
        <v>0</v>
      </c>
      <c r="F822" s="1">
        <v>0</v>
      </c>
      <c r="G822" s="2">
        <f t="shared" si="18"/>
        <v>108.96311999999999</v>
      </c>
      <c r="H822" s="2">
        <f t="shared" si="19"/>
        <v>0.28000000000000114</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6273645.9000000004</v>
      </c>
      <c r="D823" s="1">
        <f>'PR-RAS'!E830</f>
        <v>7290933.2400000002</v>
      </c>
      <c r="E823" s="1">
        <v>0</v>
      </c>
      <c r="F823" s="1">
        <v>0</v>
      </c>
      <c r="G823" s="2">
        <f t="shared" si="18"/>
        <v>17143231.17636</v>
      </c>
      <c r="H823" s="2">
        <f t="shared" si="19"/>
        <v>0.33999999985098839</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106904.01</v>
      </c>
      <c r="D834" s="1">
        <f>'PR-RAS'!E841</f>
        <v>0</v>
      </c>
      <c r="E834" s="1">
        <v>0</v>
      </c>
      <c r="F834" s="1">
        <v>0</v>
      </c>
      <c r="G834" s="2">
        <f t="shared" si="18"/>
        <v>89051.040329999989</v>
      </c>
      <c r="H834" s="2">
        <f t="shared" si="19"/>
        <v>9.9999999947613105E-3</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7526.71</v>
      </c>
      <c r="D839" s="1">
        <f>'PR-RAS'!E846</f>
        <v>14931.69</v>
      </c>
      <c r="E839" s="1">
        <v>0</v>
      </c>
      <c r="F839" s="1">
        <v>0</v>
      </c>
      <c r="G839" s="2">
        <f t="shared" si="18"/>
        <v>31332.895420000001</v>
      </c>
      <c r="H839" s="2">
        <f t="shared" si="19"/>
        <v>0.5999999999994543</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3392664.93</v>
      </c>
      <c r="D879" s="1">
        <f>'PR-RAS'!E886</f>
        <v>7019452.3899999997</v>
      </c>
      <c r="E879" s="1">
        <v>0</v>
      </c>
      <c r="F879" s="1">
        <v>0</v>
      </c>
      <c r="G879" s="2">
        <f t="shared" si="18"/>
        <v>15304918.20538</v>
      </c>
      <c r="H879" s="2">
        <f t="shared" si="19"/>
        <v>0.45999999949708581</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326591.01</v>
      </c>
      <c r="D908" s="1">
        <f>'PR-RAS'!E915</f>
        <v>405139.26</v>
      </c>
      <c r="E908" s="1">
        <v>0</v>
      </c>
      <c r="F908" s="1">
        <v>0</v>
      </c>
      <c r="G908" s="2">
        <f t="shared" si="18"/>
        <v>1031140.6637100001</v>
      </c>
      <c r="H908" s="2">
        <f t="shared" si="19"/>
        <v>0.27000000001862645</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1791757.91</v>
      </c>
      <c r="D946" s="1">
        <f>'PR-RAS'!E953</f>
        <v>0</v>
      </c>
      <c r="E946" s="1">
        <v>0</v>
      </c>
      <c r="F946" s="1">
        <v>0</v>
      </c>
      <c r="G946" s="2">
        <f t="shared" si="18"/>
        <v>1693211.2249499999</v>
      </c>
      <c r="H946" s="2">
        <f t="shared" si="19"/>
        <v>9.0000000083819032E-2</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1064644.69</v>
      </c>
      <c r="D947" s="1">
        <f>'PR-RAS'!E954</f>
        <v>1064552.73</v>
      </c>
      <c r="E947" s="1">
        <v>0</v>
      </c>
      <c r="F947" s="1">
        <v>0</v>
      </c>
      <c r="G947" s="2">
        <f t="shared" si="18"/>
        <v>3021287.6418999997</v>
      </c>
      <c r="H947" s="2">
        <f t="shared" si="19"/>
        <v>0.58000000007450581</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3253.95</v>
      </c>
      <c r="D961" s="1">
        <f>'PR-RAS'!E968</f>
        <v>1131509.08</v>
      </c>
      <c r="E961" s="1">
        <v>0</v>
      </c>
      <c r="F961" s="1">
        <v>0</v>
      </c>
      <c r="G961" s="2">
        <f t="shared" si="18"/>
        <v>2175621.2256000005</v>
      </c>
      <c r="H961" s="2">
        <f t="shared" si="19"/>
        <v>0.1300000000746877</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337907661.69999993</v>
      </c>
      <c r="D984" s="6">
        <f>BILANCA!E6</f>
        <v>357395298.85000002</v>
      </c>
      <c r="E984" s="6">
        <v>0</v>
      </c>
      <c r="F984" s="6">
        <v>0</v>
      </c>
      <c r="G984" s="7">
        <f t="shared" ref="G984:G1241" si="22">B984/1000*C984+B984/500*D984</f>
        <v>1052698.2593999999</v>
      </c>
      <c r="H984" s="7">
        <f t="shared" si="19"/>
        <v>0.45000004768371582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262197079.34999996</v>
      </c>
      <c r="D985" s="1">
        <f>BILANCA!E7</f>
        <v>274832039.04000002</v>
      </c>
      <c r="E985" s="1">
        <v>0</v>
      </c>
      <c r="F985" s="1">
        <v>0</v>
      </c>
      <c r="G985" s="2">
        <f t="shared" si="22"/>
        <v>1623722.3148599998</v>
      </c>
      <c r="H985" s="2">
        <f t="shared" si="19"/>
        <v>0.38999998569488525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82763043.770000011</v>
      </c>
      <c r="D986" s="1">
        <f>BILANCA!E8</f>
        <v>86378149.709999993</v>
      </c>
      <c r="E986" s="1">
        <v>0</v>
      </c>
      <c r="F986" s="1">
        <v>0</v>
      </c>
      <c r="G986" s="2">
        <f t="shared" si="22"/>
        <v>766558.02957000001</v>
      </c>
      <c r="H986" s="2">
        <f t="shared" si="19"/>
        <v>0.51999999582767487</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72233437.329999998</v>
      </c>
      <c r="D987" s="1">
        <f>BILANCA!E9</f>
        <v>76051226.890000001</v>
      </c>
      <c r="E987" s="1">
        <v>0</v>
      </c>
      <c r="F987" s="1">
        <v>0</v>
      </c>
      <c r="G987" s="2">
        <f t="shared" si="22"/>
        <v>897343.5644400001</v>
      </c>
      <c r="H987" s="2">
        <f t="shared" si="19"/>
        <v>0.43999999761581421</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21530170.100000001</v>
      </c>
      <c r="D988" s="1">
        <f>BILANCA!E10</f>
        <v>21938343.440000001</v>
      </c>
      <c r="E988" s="1">
        <v>0</v>
      </c>
      <c r="F988" s="1">
        <v>0</v>
      </c>
      <c r="G988" s="2">
        <f t="shared" si="22"/>
        <v>327034.28490000003</v>
      </c>
      <c r="H988" s="2">
        <f t="shared" si="19"/>
        <v>0.54000000283122063</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11000563.66</v>
      </c>
      <c r="D989" s="1">
        <f>BILANCA!E11</f>
        <v>11611420.619999999</v>
      </c>
      <c r="E989" s="1">
        <v>0</v>
      </c>
      <c r="F989" s="1">
        <v>0</v>
      </c>
      <c r="G989" s="2">
        <f t="shared" si="22"/>
        <v>205340.42939999999</v>
      </c>
      <c r="H989" s="2">
        <f t="shared" si="19"/>
        <v>0.72000000067055225</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143186599.54999995</v>
      </c>
      <c r="D990" s="1">
        <f>BILANCA!E12</f>
        <v>148581528.65000001</v>
      </c>
      <c r="E990" s="1">
        <v>0</v>
      </c>
      <c r="F990" s="1">
        <v>0</v>
      </c>
      <c r="G990" s="2">
        <f t="shared" si="22"/>
        <v>3082447.5979499999</v>
      </c>
      <c r="H990" s="2">
        <f t="shared" si="19"/>
        <v>0.80000004172325134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133103042.81999998</v>
      </c>
      <c r="D991" s="1">
        <f>BILANCA!E13</f>
        <v>135459061.5</v>
      </c>
      <c r="E991" s="1">
        <v>0</v>
      </c>
      <c r="F991" s="1">
        <v>0</v>
      </c>
      <c r="G991" s="2">
        <f t="shared" si="22"/>
        <v>3232169.32656</v>
      </c>
      <c r="H991" s="2">
        <f t="shared" si="19"/>
        <v>0.68000002205371857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11694242.380000001</v>
      </c>
      <c r="D992" s="1">
        <f>BILANCA!E14</f>
        <v>12265194.84</v>
      </c>
      <c r="E992" s="1">
        <v>0</v>
      </c>
      <c r="F992" s="1">
        <v>0</v>
      </c>
      <c r="G992" s="2">
        <f t="shared" si="22"/>
        <v>326021.68854</v>
      </c>
      <c r="H992" s="2">
        <f t="shared" si="19"/>
        <v>0.54000000096857548</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73742257.799999997</v>
      </c>
      <c r="D993" s="1">
        <f>BILANCA!E15</f>
        <v>79688100.540000007</v>
      </c>
      <c r="E993" s="1">
        <v>0</v>
      </c>
      <c r="F993" s="1">
        <v>0</v>
      </c>
      <c r="G993" s="2">
        <f t="shared" si="22"/>
        <v>2331184.5888</v>
      </c>
      <c r="H993" s="2">
        <f t="shared" si="19"/>
        <v>0.65999999642372131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129368750.58</v>
      </c>
      <c r="D994" s="1">
        <f>BILANCA!E16</f>
        <v>129902285.04000001</v>
      </c>
      <c r="E994" s="1">
        <v>0</v>
      </c>
      <c r="F994" s="1">
        <v>0</v>
      </c>
      <c r="G994" s="2">
        <f t="shared" si="22"/>
        <v>4280906.5272599999</v>
      </c>
      <c r="H994" s="2">
        <f t="shared" si="19"/>
        <v>0.46000000834465027</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21892067.07</v>
      </c>
      <c r="D995" s="1">
        <f>BILANCA!E17</f>
        <v>23780963.870000001</v>
      </c>
      <c r="E995" s="1">
        <v>0</v>
      </c>
      <c r="F995" s="1">
        <v>0</v>
      </c>
      <c r="G995" s="2">
        <f t="shared" si="22"/>
        <v>833447.93772000005</v>
      </c>
      <c r="H995" s="2">
        <f t="shared" si="19"/>
        <v>0.19999999925494194</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103594275.01000001</v>
      </c>
      <c r="D996" s="1">
        <f>BILANCA!E18</f>
        <v>110177482.79000001</v>
      </c>
      <c r="E996" s="1">
        <v>0</v>
      </c>
      <c r="F996" s="1">
        <v>0</v>
      </c>
      <c r="G996" s="2">
        <f t="shared" si="22"/>
        <v>4211340.1276700003</v>
      </c>
      <c r="H996" s="2">
        <f t="shared" si="19"/>
        <v>0.2199999988079071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3474962.1199999973</v>
      </c>
      <c r="D997" s="1">
        <f>BILANCA!E19</f>
        <v>5496080.5700000003</v>
      </c>
      <c r="E997" s="1">
        <v>0</v>
      </c>
      <c r="F997" s="1">
        <v>0</v>
      </c>
      <c r="G997" s="2">
        <f t="shared" si="22"/>
        <v>202539.72563999996</v>
      </c>
      <c r="H997" s="2">
        <f t="shared" si="19"/>
        <v>0.54999999701976776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6245342.9100000001</v>
      </c>
      <c r="D998" s="1">
        <f>BILANCA!E20</f>
        <v>8252253.1100000003</v>
      </c>
      <c r="E998" s="1">
        <v>0</v>
      </c>
      <c r="F998" s="1">
        <v>0</v>
      </c>
      <c r="G998" s="2">
        <f t="shared" si="22"/>
        <v>341247.73694999999</v>
      </c>
      <c r="H998" s="2">
        <f t="shared" si="19"/>
        <v>0.20000000018626451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1553274.54</v>
      </c>
      <c r="D999" s="1">
        <f>BILANCA!E21</f>
        <v>2399939.8199999998</v>
      </c>
      <c r="E999" s="1">
        <v>0</v>
      </c>
      <c r="F999" s="1">
        <v>0</v>
      </c>
      <c r="G999" s="2">
        <f t="shared" si="22"/>
        <v>101650.46688000001</v>
      </c>
      <c r="H999" s="2">
        <f t="shared" si="19"/>
        <v>0.64000000013038516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1749131.07</v>
      </c>
      <c r="D1000" s="1">
        <f>BILANCA!E22</f>
        <v>1824297.46</v>
      </c>
      <c r="E1000" s="1">
        <v>0</v>
      </c>
      <c r="F1000" s="1">
        <v>0</v>
      </c>
      <c r="G1000" s="2">
        <f t="shared" si="22"/>
        <v>91761.341830000005</v>
      </c>
      <c r="H1000" s="2">
        <f t="shared" si="19"/>
        <v>0.53000000002793968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48372.51</v>
      </c>
      <c r="D1001" s="1">
        <f>BILANCA!E23</f>
        <v>48372.51</v>
      </c>
      <c r="E1001" s="1">
        <v>0</v>
      </c>
      <c r="F1001" s="1">
        <v>0</v>
      </c>
      <c r="G1001" s="2">
        <f t="shared" si="22"/>
        <v>2612.1155399999998</v>
      </c>
      <c r="H1001" s="2">
        <f t="shared" si="19"/>
        <v>0.97999999999592546</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243842.45</v>
      </c>
      <c r="D1002" s="1">
        <f>BILANCA!E24</f>
        <v>247993.2</v>
      </c>
      <c r="E1002" s="1">
        <v>0</v>
      </c>
      <c r="F1002" s="1">
        <v>0</v>
      </c>
      <c r="G1002" s="2">
        <f t="shared" si="22"/>
        <v>14056.748149999999</v>
      </c>
      <c r="H1002" s="2">
        <f t="shared" si="19"/>
        <v>0.65000000002328306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1345521.02</v>
      </c>
      <c r="D1003" s="1">
        <f>BILANCA!E25</f>
        <v>1432979.06</v>
      </c>
      <c r="E1003" s="1">
        <v>0</v>
      </c>
      <c r="F1003" s="1">
        <v>0</v>
      </c>
      <c r="G1003" s="2">
        <f t="shared" si="22"/>
        <v>84229.582800000004</v>
      </c>
      <c r="H1003" s="2">
        <f t="shared" si="19"/>
        <v>8.0000000074505806E-2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2731680.09</v>
      </c>
      <c r="D1004" s="1">
        <f>BILANCA!E26</f>
        <v>3348148.41</v>
      </c>
      <c r="E1004" s="1">
        <v>0</v>
      </c>
      <c r="F1004" s="1">
        <v>0</v>
      </c>
      <c r="G1004" s="2">
        <f t="shared" si="22"/>
        <v>197987.51511000004</v>
      </c>
      <c r="H1004" s="2">
        <f t="shared" si="19"/>
        <v>0.5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3018.66</v>
      </c>
      <c r="D1005" s="1">
        <f>BILANCA!E27</f>
        <v>3018.66</v>
      </c>
      <c r="E1005" s="1">
        <v>0</v>
      </c>
      <c r="F1005" s="1">
        <v>0</v>
      </c>
      <c r="G1005" s="2">
        <f t="shared" si="22"/>
        <v>199.23155999999997</v>
      </c>
      <c r="H1005" s="2">
        <f t="shared" si="19"/>
        <v>0.68000000000029104</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10445221.130000001</v>
      </c>
      <c r="D1006" s="1">
        <f>BILANCA!E28</f>
        <v>12060921.66</v>
      </c>
      <c r="E1006" s="1">
        <v>0</v>
      </c>
      <c r="F1006" s="1">
        <v>0</v>
      </c>
      <c r="G1006" s="2">
        <f t="shared" si="22"/>
        <v>795042.48235000006</v>
      </c>
      <c r="H1006" s="2">
        <f t="shared" si="19"/>
        <v>0.47000000067055225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419564.89000000013</v>
      </c>
      <c r="D1007" s="1">
        <f>BILANCA!E29</f>
        <v>409485.98999999976</v>
      </c>
      <c r="E1007" s="1">
        <v>0</v>
      </c>
      <c r="F1007" s="1">
        <v>0</v>
      </c>
      <c r="G1007" s="2">
        <f t="shared" si="22"/>
        <v>29724.884879999991</v>
      </c>
      <c r="H1007" s="2">
        <f t="shared" si="19"/>
        <v>0.12000000011175871</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3974190.45</v>
      </c>
      <c r="D1008" s="1">
        <f>BILANCA!E30</f>
        <v>3918464.8</v>
      </c>
      <c r="E1008" s="1">
        <v>0</v>
      </c>
      <c r="F1008" s="1">
        <v>0</v>
      </c>
      <c r="G1008" s="2">
        <f t="shared" si="22"/>
        <v>295278.00124999997</v>
      </c>
      <c r="H1008" s="2">
        <f t="shared" si="19"/>
        <v>0.65000000037252903</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3554625.56</v>
      </c>
      <c r="D1012" s="1">
        <f>BILANCA!E34</f>
        <v>3508978.81</v>
      </c>
      <c r="E1012" s="1">
        <v>0</v>
      </c>
      <c r="F1012" s="1">
        <v>0</v>
      </c>
      <c r="G1012" s="2">
        <f t="shared" si="22"/>
        <v>306604.91222</v>
      </c>
      <c r="H1012" s="2">
        <f t="shared" si="19"/>
        <v>0.62999999988824129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6032891.3700000001</v>
      </c>
      <c r="D1013" s="1">
        <f>BILANCA!E35</f>
        <v>6203388.2499999991</v>
      </c>
      <c r="E1013" s="1">
        <v>0</v>
      </c>
      <c r="F1013" s="1">
        <v>0</v>
      </c>
      <c r="G1013" s="2">
        <f t="shared" si="22"/>
        <v>553190.03609999991</v>
      </c>
      <c r="H1013" s="2">
        <f t="shared" si="19"/>
        <v>0.61999999918043613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10247319.43</v>
      </c>
      <c r="D1014" s="1">
        <f>BILANCA!E36</f>
        <v>10471501.77</v>
      </c>
      <c r="E1014" s="1">
        <v>0</v>
      </c>
      <c r="F1014" s="1">
        <v>0</v>
      </c>
      <c r="G1014" s="2">
        <f t="shared" si="22"/>
        <v>966900.01206999994</v>
      </c>
      <c r="H1014" s="2">
        <f t="shared" si="19"/>
        <v>0.66000000014901161</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256663.88</v>
      </c>
      <c r="D1015" s="1">
        <f>BILANCA!E37</f>
        <v>302965.95</v>
      </c>
      <c r="E1015" s="1">
        <v>0</v>
      </c>
      <c r="F1015" s="1">
        <v>0</v>
      </c>
      <c r="G1015" s="2">
        <f t="shared" si="22"/>
        <v>27603.064960000003</v>
      </c>
      <c r="H1015" s="2">
        <f t="shared" si="19"/>
        <v>0.16999999998370185</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4471091.9400000004</v>
      </c>
      <c r="D1018" s="1">
        <f>BILANCA!E40</f>
        <v>4571079.47</v>
      </c>
      <c r="E1018" s="1">
        <v>0</v>
      </c>
      <c r="F1018" s="1">
        <v>0</v>
      </c>
      <c r="G1018" s="2">
        <f t="shared" si="22"/>
        <v>476463.78080000007</v>
      </c>
      <c r="H1018" s="2">
        <f t="shared" si="19"/>
        <v>0.52999999932944775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6870.4</v>
      </c>
      <c r="D1019" s="1">
        <f>BILANCA!E41</f>
        <v>6870.4</v>
      </c>
      <c r="E1019" s="1">
        <v>0</v>
      </c>
      <c r="F1019" s="1">
        <v>0</v>
      </c>
      <c r="G1019" s="2">
        <f t="shared" si="22"/>
        <v>742.00319999999988</v>
      </c>
      <c r="H1019" s="2">
        <f t="shared" si="19"/>
        <v>0.7999999999992724</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6870.4</v>
      </c>
      <c r="D1020" s="1">
        <f>BILANCA!E42</f>
        <v>6870.4</v>
      </c>
      <c r="E1020" s="1">
        <v>0</v>
      </c>
      <c r="F1020" s="1">
        <v>0</v>
      </c>
      <c r="G1020" s="2">
        <f t="shared" si="22"/>
        <v>762.61439999999993</v>
      </c>
      <c r="H1020" s="2">
        <f t="shared" si="19"/>
        <v>0.7999999999992724</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149267.94999999995</v>
      </c>
      <c r="D1023" s="1">
        <f>BILANCA!E45</f>
        <v>1006641.94</v>
      </c>
      <c r="E1023" s="1">
        <v>0</v>
      </c>
      <c r="F1023" s="1">
        <v>0</v>
      </c>
      <c r="G1023" s="2">
        <f t="shared" si="22"/>
        <v>86502.073199999984</v>
      </c>
      <c r="H1023" s="2">
        <f t="shared" si="19"/>
        <v>0.11000000010244548</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294854.45</v>
      </c>
      <c r="D1025" s="1">
        <f>BILANCA!E47</f>
        <v>1189430.1200000001</v>
      </c>
      <c r="E1025" s="1">
        <v>0</v>
      </c>
      <c r="F1025" s="1">
        <v>0</v>
      </c>
      <c r="G1025" s="2">
        <f t="shared" si="22"/>
        <v>112296.01698000001</v>
      </c>
      <c r="H1025" s="2">
        <f t="shared" si="19"/>
        <v>0.57000000012340024</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1601143.97</v>
      </c>
      <c r="D1026" s="1">
        <f>BILANCA!E48</f>
        <v>1624097.63</v>
      </c>
      <c r="E1026" s="1">
        <v>0</v>
      </c>
      <c r="F1026" s="1">
        <v>0</v>
      </c>
      <c r="G1026" s="2">
        <f t="shared" si="22"/>
        <v>208521.58688999998</v>
      </c>
      <c r="H1026" s="2">
        <f t="shared" si="19"/>
        <v>0.40000000013969839</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5051.29</v>
      </c>
      <c r="D1027" s="1">
        <f>BILANCA!E49</f>
        <v>5051.29</v>
      </c>
      <c r="E1027" s="1">
        <v>0</v>
      </c>
      <c r="F1027" s="1">
        <v>0</v>
      </c>
      <c r="G1027" s="2">
        <f t="shared" si="22"/>
        <v>666.77027999999996</v>
      </c>
      <c r="H1027" s="2">
        <f t="shared" si="19"/>
        <v>0.57999999999992724</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1751781.76</v>
      </c>
      <c r="D1028" s="1">
        <f>BILANCA!E50</f>
        <v>1811937.1</v>
      </c>
      <c r="E1028" s="1">
        <v>0</v>
      </c>
      <c r="F1028" s="1">
        <v>0</v>
      </c>
      <c r="G1028" s="2">
        <f t="shared" si="22"/>
        <v>241904.51819999999</v>
      </c>
      <c r="H1028" s="2">
        <f t="shared" si="19"/>
        <v>0.34000000008381903</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8631.02</v>
      </c>
      <c r="D1029" s="1">
        <f>BILANCA!E51</f>
        <v>8631.02</v>
      </c>
      <c r="E1029" s="1">
        <v>0</v>
      </c>
      <c r="F1029" s="1">
        <v>0</v>
      </c>
      <c r="G1029" s="2">
        <f t="shared" si="22"/>
        <v>1191.0807600000001</v>
      </c>
      <c r="H1029" s="2">
        <f t="shared" si="19"/>
        <v>4.0000000000873115E-2</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67175.27</v>
      </c>
      <c r="D1031" s="1">
        <f>BILANCA!E53</f>
        <v>65343.98</v>
      </c>
      <c r="E1031" s="1">
        <v>0</v>
      </c>
      <c r="F1031" s="1">
        <v>0</v>
      </c>
      <c r="G1031" s="2">
        <f t="shared" si="22"/>
        <v>9497.4350400000003</v>
      </c>
      <c r="H1031" s="2">
        <f t="shared" si="19"/>
        <v>0.29000000000087311</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1120098.67</v>
      </c>
      <c r="D1032" s="1">
        <f>BILANCA!E54</f>
        <v>1147662.83</v>
      </c>
      <c r="E1032" s="1">
        <v>0</v>
      </c>
      <c r="F1032" s="1">
        <v>0</v>
      </c>
      <c r="G1032" s="2">
        <f t="shared" si="22"/>
        <v>167355.79217</v>
      </c>
      <c r="H1032" s="2">
        <f t="shared" si="19"/>
        <v>0.5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1187273.94</v>
      </c>
      <c r="D1033" s="1">
        <f>BILANCA!E55</f>
        <v>1213006.81</v>
      </c>
      <c r="E1033" s="1">
        <v>0</v>
      </c>
      <c r="F1033" s="1">
        <v>0</v>
      </c>
      <c r="G1033" s="2">
        <f t="shared" si="22"/>
        <v>180664.37800000003</v>
      </c>
      <c r="H1033" s="2">
        <f t="shared" si="19"/>
        <v>0.25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36238805.009999998</v>
      </c>
      <c r="D1034" s="1">
        <f>BILANCA!E56</f>
        <v>39863729.659999996</v>
      </c>
      <c r="E1034" s="1">
        <v>0</v>
      </c>
      <c r="F1034" s="1">
        <v>0</v>
      </c>
      <c r="G1034" s="2">
        <f t="shared" si="22"/>
        <v>5914279.4808299989</v>
      </c>
      <c r="H1034" s="2">
        <f t="shared" si="19"/>
        <v>0.35000000149011612</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34482023.189999998</v>
      </c>
      <c r="D1035" s="1">
        <f>BILANCA!E57</f>
        <v>39837162.119999997</v>
      </c>
      <c r="E1035" s="1">
        <v>0</v>
      </c>
      <c r="F1035" s="1">
        <v>0</v>
      </c>
      <c r="G1035" s="2">
        <f t="shared" si="22"/>
        <v>5936130.0663599987</v>
      </c>
      <c r="H1035" s="2">
        <f t="shared" si="19"/>
        <v>0.30999999493360519</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1756781.82</v>
      </c>
      <c r="D1036" s="1">
        <f>BILANCA!E58</f>
        <v>26567.54</v>
      </c>
      <c r="E1036" s="1">
        <v>0</v>
      </c>
      <c r="F1036" s="1">
        <v>0</v>
      </c>
      <c r="G1036" s="2">
        <f t="shared" si="22"/>
        <v>95925.595699999991</v>
      </c>
      <c r="H1036" s="2">
        <f t="shared" si="19"/>
        <v>0.6399999999339343</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75710582.349999994</v>
      </c>
      <c r="D1046" s="1">
        <f>BILANCA!E68</f>
        <v>82563259.810000002</v>
      </c>
      <c r="E1046" s="1">
        <v>0</v>
      </c>
      <c r="F1046" s="1">
        <v>0</v>
      </c>
      <c r="G1046" s="2">
        <f t="shared" si="22"/>
        <v>15172737.424110001</v>
      </c>
      <c r="H1046" s="2">
        <f t="shared" si="19"/>
        <v>0.53999999165534973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3462083.3800000004</v>
      </c>
      <c r="D1047" s="1">
        <f>BILANCA!E69</f>
        <v>14368686.659999998</v>
      </c>
      <c r="E1047" s="1">
        <v>0</v>
      </c>
      <c r="F1047" s="1">
        <v>0</v>
      </c>
      <c r="G1047" s="2">
        <f t="shared" si="22"/>
        <v>2060765.2287999999</v>
      </c>
      <c r="H1047" s="2">
        <f t="shared" si="19"/>
        <v>0.72000000206753612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3453787.6300000004</v>
      </c>
      <c r="D1048" s="1">
        <f>BILANCA!E70</f>
        <v>14360914.709999999</v>
      </c>
      <c r="E1048" s="1">
        <v>0</v>
      </c>
      <c r="F1048" s="1">
        <v>0</v>
      </c>
      <c r="G1048" s="2">
        <f t="shared" si="22"/>
        <v>2091415.10825</v>
      </c>
      <c r="H1048" s="2">
        <f t="shared" si="19"/>
        <v>0.6600000006146729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144328.22</v>
      </c>
      <c r="D1049" s="1">
        <f>BILANCA!E71</f>
        <v>154113.44</v>
      </c>
      <c r="E1049" s="1">
        <v>0</v>
      </c>
      <c r="F1049" s="1">
        <v>0</v>
      </c>
      <c r="G1049" s="2">
        <f t="shared" si="22"/>
        <v>29868.636599999998</v>
      </c>
      <c r="H1049" s="2">
        <f t="shared" si="19"/>
        <v>0.66000000000349246</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3309459.41</v>
      </c>
      <c r="D1050" s="1">
        <f>BILANCA!E72</f>
        <v>14201899.16</v>
      </c>
      <c r="E1050" s="1">
        <v>0</v>
      </c>
      <c r="F1050" s="1">
        <v>0</v>
      </c>
      <c r="G1050" s="2">
        <f t="shared" si="22"/>
        <v>2124788.2679099999</v>
      </c>
      <c r="H1050" s="2">
        <f t="shared" si="19"/>
        <v>0.57000000029802322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4902.1099999999997</v>
      </c>
      <c r="E1052" s="1">
        <v>0</v>
      </c>
      <c r="F1052" s="1">
        <v>0</v>
      </c>
      <c r="G1052" s="2">
        <f t="shared" si="22"/>
        <v>676.49117999999999</v>
      </c>
      <c r="H1052" s="2">
        <f t="shared" si="19"/>
        <v>0.10999999999967258</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209.25</v>
      </c>
      <c r="D1053" s="1">
        <f>BILANCA!E75</f>
        <v>5978.91</v>
      </c>
      <c r="E1053" s="1">
        <v>0</v>
      </c>
      <c r="F1053" s="1">
        <v>0</v>
      </c>
      <c r="G1053" s="2">
        <f t="shared" si="22"/>
        <v>851.69490000000008</v>
      </c>
      <c r="H1053" s="2">
        <f t="shared" si="19"/>
        <v>0.34000000000014552</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8086.5</v>
      </c>
      <c r="D1054" s="1">
        <f>BILANCA!E76</f>
        <v>1793.04</v>
      </c>
      <c r="E1054" s="1">
        <v>0</v>
      </c>
      <c r="F1054" s="1">
        <v>0</v>
      </c>
      <c r="G1054" s="2">
        <f t="shared" si="22"/>
        <v>828.75317999999993</v>
      </c>
      <c r="H1054" s="2">
        <f t="shared" si="19"/>
        <v>0.53999999999996362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1400636.5</v>
      </c>
      <c r="D1056" s="1">
        <f>BILANCA!E78</f>
        <v>1488638.04</v>
      </c>
      <c r="E1056" s="1">
        <v>0</v>
      </c>
      <c r="F1056" s="1">
        <v>0</v>
      </c>
      <c r="G1056" s="2">
        <f t="shared" si="22"/>
        <v>319587.61833999999</v>
      </c>
      <c r="H1056" s="2">
        <f t="shared" si="19"/>
        <v>0.5400000000372529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242808.89</v>
      </c>
      <c r="D1057" s="1">
        <f>BILANCA!E79</f>
        <v>242820.4</v>
      </c>
      <c r="E1057" s="1">
        <v>0</v>
      </c>
      <c r="F1057" s="1">
        <v>0</v>
      </c>
      <c r="G1057" s="2">
        <f t="shared" si="22"/>
        <v>53905.277059999993</v>
      </c>
      <c r="H1057" s="2">
        <f t="shared" si="19"/>
        <v>0.5099999999802094</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242808.89</v>
      </c>
      <c r="D1058" s="1">
        <f>BILANCA!E80</f>
        <v>242820.4</v>
      </c>
      <c r="E1058" s="1">
        <v>0</v>
      </c>
      <c r="F1058" s="1">
        <v>0</v>
      </c>
      <c r="G1058" s="2">
        <f t="shared" si="22"/>
        <v>54633.726750000002</v>
      </c>
      <c r="H1058" s="2">
        <f t="shared" si="19"/>
        <v>0.5099999999802094</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846.45</v>
      </c>
      <c r="D1061" s="1">
        <f>BILANCA!E83</f>
        <v>1061.57</v>
      </c>
      <c r="E1061" s="1">
        <v>0</v>
      </c>
      <c r="F1061" s="1">
        <v>0</v>
      </c>
      <c r="G1061" s="2">
        <f t="shared" si="22"/>
        <v>231.62801999999999</v>
      </c>
      <c r="H1061" s="2">
        <f t="shared" si="19"/>
        <v>0.88000000000010914</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535.92999999999995</v>
      </c>
      <c r="D1062" s="1">
        <f>BILANCA!E84</f>
        <v>4426.8999999999996</v>
      </c>
      <c r="E1062" s="1">
        <v>0</v>
      </c>
      <c r="F1062" s="1">
        <v>0</v>
      </c>
      <c r="G1062" s="2">
        <f t="shared" si="22"/>
        <v>741.78867000000002</v>
      </c>
      <c r="H1062" s="2">
        <f t="shared" si="19"/>
        <v>0.17000000000041382</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1156445.23</v>
      </c>
      <c r="D1064" s="1">
        <f>BILANCA!E86</f>
        <v>1240329.17</v>
      </c>
      <c r="E1064" s="1">
        <v>0</v>
      </c>
      <c r="F1064" s="1">
        <v>0</v>
      </c>
      <c r="G1064" s="2">
        <f t="shared" si="22"/>
        <v>294605.38916999998</v>
      </c>
      <c r="H1064" s="2">
        <f t="shared" si="19"/>
        <v>0.39999999990686774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2606392.83</v>
      </c>
      <c r="D1065" s="1">
        <f>BILANCA!E87</f>
        <v>2866956.76</v>
      </c>
      <c r="E1065" s="1">
        <v>0</v>
      </c>
      <c r="F1065" s="1">
        <v>0</v>
      </c>
      <c r="G1065" s="2">
        <f t="shared" si="22"/>
        <v>683905.12069999997</v>
      </c>
      <c r="H1065" s="2">
        <f t="shared" si="19"/>
        <v>0.41000000014901161</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2606392.83</v>
      </c>
      <c r="D1066" s="1">
        <f>BILANCA!E88</f>
        <v>2866956.76</v>
      </c>
      <c r="E1066" s="1">
        <v>0</v>
      </c>
      <c r="F1066" s="1">
        <v>0</v>
      </c>
      <c r="G1066" s="2">
        <f t="shared" si="22"/>
        <v>692245.42705000006</v>
      </c>
      <c r="H1066" s="2">
        <f t="shared" si="19"/>
        <v>0.41000000014901161</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2606392.83</v>
      </c>
      <c r="D1067" s="1">
        <f>BILANCA!E89</f>
        <v>2866956.76</v>
      </c>
      <c r="E1067" s="1">
        <v>0</v>
      </c>
      <c r="F1067" s="1">
        <v>0</v>
      </c>
      <c r="G1067" s="2">
        <f t="shared" si="22"/>
        <v>700585.73340000003</v>
      </c>
      <c r="H1067" s="2">
        <f t="shared" si="19"/>
        <v>0.41000000014901161</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49806602.960000001</v>
      </c>
      <c r="D1112" s="1">
        <f>BILANCA!E134</f>
        <v>49806602.960000001</v>
      </c>
      <c r="E1112" s="1">
        <v>0</v>
      </c>
      <c r="F1112" s="1">
        <v>0</v>
      </c>
      <c r="G1112" s="2">
        <f t="shared" si="22"/>
        <v>19275155.345520001</v>
      </c>
      <c r="H1112" s="2">
        <f t="shared" si="23"/>
        <v>7.9999998211860657E-2</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49806602.960000001</v>
      </c>
      <c r="D1113" s="1">
        <f>BILANCA!E135</f>
        <v>49806602.960000001</v>
      </c>
      <c r="E1113" s="1">
        <v>0</v>
      </c>
      <c r="F1113" s="1">
        <v>0</v>
      </c>
      <c r="G1113" s="2">
        <f t="shared" si="22"/>
        <v>19424575.154399998</v>
      </c>
      <c r="H1113" s="2">
        <f t="shared" si="23"/>
        <v>7.9999998211860657E-2</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49806602.960000001</v>
      </c>
      <c r="D1117" s="1">
        <f>BILANCA!E139</f>
        <v>49806602.960000001</v>
      </c>
      <c r="E1117" s="1">
        <v>0</v>
      </c>
      <c r="F1117" s="1">
        <v>0</v>
      </c>
      <c r="G1117" s="2">
        <f t="shared" si="22"/>
        <v>20022254.38992</v>
      </c>
      <c r="H1117" s="2">
        <f t="shared" si="23"/>
        <v>7.9999998211860657E-2</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15750785.519999996</v>
      </c>
      <c r="D1124" s="1">
        <f>BILANCA!E146</f>
        <v>8673423.4199999981</v>
      </c>
      <c r="E1124" s="1">
        <v>0</v>
      </c>
      <c r="F1124" s="1">
        <v>0</v>
      </c>
      <c r="G1124" s="2">
        <f t="shared" si="22"/>
        <v>4666766.1627599988</v>
      </c>
      <c r="H1124" s="2">
        <f t="shared" si="23"/>
        <v>0.90000000223517418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2293388.2200000002</v>
      </c>
      <c r="D1125" s="1">
        <f>BILANCA!E147</f>
        <v>2013358.58</v>
      </c>
      <c r="E1125" s="1">
        <v>0</v>
      </c>
      <c r="F1125" s="1">
        <v>0</v>
      </c>
      <c r="G1125" s="2">
        <f t="shared" si="22"/>
        <v>897454.96396000008</v>
      </c>
      <c r="H1125" s="2">
        <f t="shared" si="23"/>
        <v>0.64000000013038516</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5674720.5300000003</v>
      </c>
      <c r="D1127" s="1">
        <f>BILANCA!E149</f>
        <v>1800981.76</v>
      </c>
      <c r="E1127" s="1">
        <v>0</v>
      </c>
      <c r="F1127" s="1">
        <v>0</v>
      </c>
      <c r="G1127" s="2">
        <f t="shared" si="22"/>
        <v>1335842.5031999999</v>
      </c>
      <c r="H1127" s="2">
        <f t="shared" si="23"/>
        <v>0.70999999972991645</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281390.31</v>
      </c>
      <c r="D1129" s="1">
        <f>BILANCA!E151</f>
        <v>174366.17</v>
      </c>
      <c r="E1129" s="1">
        <v>0</v>
      </c>
      <c r="F1129" s="1">
        <v>0</v>
      </c>
      <c r="G1129" s="2">
        <f t="shared" si="22"/>
        <v>91997.906900000002</v>
      </c>
      <c r="H1129" s="2">
        <f t="shared" si="23"/>
        <v>0.48000000001047738</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120496.79</v>
      </c>
      <c r="D1130" s="1">
        <f>BILANCA!E152</f>
        <v>147086.79999999999</v>
      </c>
      <c r="E1130" s="1">
        <v>0</v>
      </c>
      <c r="F1130" s="1">
        <v>0</v>
      </c>
      <c r="G1130" s="2">
        <f t="shared" si="22"/>
        <v>60956.547329999994</v>
      </c>
      <c r="H1130" s="2">
        <f t="shared" si="23"/>
        <v>0.41000000001804437</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64080.14</v>
      </c>
      <c r="D1131" s="1">
        <f>BILANCA!E153</f>
        <v>62024.08</v>
      </c>
      <c r="E1131" s="1">
        <v>0</v>
      </c>
      <c r="F1131" s="1">
        <v>0</v>
      </c>
      <c r="G1131" s="2">
        <f t="shared" si="22"/>
        <v>27842.988400000002</v>
      </c>
      <c r="H1131" s="2">
        <f t="shared" si="23"/>
        <v>0.22000000000116415</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1254.67</v>
      </c>
      <c r="D1132" s="1">
        <f>BILANCA!E154</f>
        <v>0</v>
      </c>
      <c r="E1132" s="1">
        <v>0</v>
      </c>
      <c r="F1132" s="1">
        <v>0</v>
      </c>
      <c r="G1132" s="2">
        <f t="shared" si="22"/>
        <v>186.94583</v>
      </c>
      <c r="H1132" s="2">
        <f t="shared" si="23"/>
        <v>0.32999999999992724</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5207498.62</v>
      </c>
      <c r="D1135" s="1">
        <f>BILANCA!E157</f>
        <v>1417504.71</v>
      </c>
      <c r="E1135" s="1">
        <v>0</v>
      </c>
      <c r="F1135" s="1">
        <v>0</v>
      </c>
      <c r="G1135" s="2">
        <f t="shared" si="22"/>
        <v>1222461.22208</v>
      </c>
      <c r="H1135" s="2">
        <f t="shared" si="23"/>
        <v>0.66999999992549419</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11034808.08</v>
      </c>
      <c r="D1136" s="1">
        <f>BILANCA!E158</f>
        <v>9491169.6799999997</v>
      </c>
      <c r="E1136" s="1">
        <v>0</v>
      </c>
      <c r="F1136" s="1">
        <v>0</v>
      </c>
      <c r="G1136" s="2">
        <f t="shared" si="22"/>
        <v>4592623.5583199998</v>
      </c>
      <c r="H1136" s="2">
        <f t="shared" si="23"/>
        <v>0.40000000037252903</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13545825.710000001</v>
      </c>
      <c r="D1137" s="1">
        <f>BILANCA!E159</f>
        <v>11448859.65</v>
      </c>
      <c r="E1137" s="1">
        <v>0</v>
      </c>
      <c r="F1137" s="1">
        <v>0</v>
      </c>
      <c r="G1137" s="2">
        <f t="shared" si="22"/>
        <v>5612305.9315400003</v>
      </c>
      <c r="H1137" s="2">
        <f t="shared" si="23"/>
        <v>0.6399999987334013</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123062.83</v>
      </c>
      <c r="D1138" s="1">
        <f>BILANCA!E160</f>
        <v>142358.42000000001</v>
      </c>
      <c r="E1138" s="1">
        <v>0</v>
      </c>
      <c r="F1138" s="1">
        <v>0</v>
      </c>
      <c r="G1138" s="2">
        <f t="shared" si="22"/>
        <v>63205.848850000002</v>
      </c>
      <c r="H1138" s="2">
        <f t="shared" si="23"/>
        <v>0.59000000001105946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18115.830000000002</v>
      </c>
      <c r="D1140" s="1">
        <f>BILANCA!E162</f>
        <v>4541.54</v>
      </c>
      <c r="E1140" s="1">
        <v>0</v>
      </c>
      <c r="F1140" s="1">
        <v>0</v>
      </c>
      <c r="G1140" s="2">
        <f t="shared" si="22"/>
        <v>4270.2288700000008</v>
      </c>
      <c r="H1140" s="2">
        <f t="shared" si="23"/>
        <v>0.62999999999829015</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16939135.68</v>
      </c>
      <c r="D1141" s="1">
        <f>BILANCA!E163</f>
        <v>16227846.210000001</v>
      </c>
      <c r="E1141" s="1">
        <v>0</v>
      </c>
      <c r="F1141" s="1">
        <v>0</v>
      </c>
      <c r="G1141" s="2">
        <f t="shared" si="22"/>
        <v>7804382.8398000002</v>
      </c>
      <c r="H1141" s="2">
        <f t="shared" si="23"/>
        <v>0.5300000011920929</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490089.21</v>
      </c>
      <c r="D1142" s="1">
        <f>BILANCA!E164</f>
        <v>2711536.78</v>
      </c>
      <c r="E1142" s="1">
        <v>0</v>
      </c>
      <c r="F1142" s="1">
        <v>0</v>
      </c>
      <c r="G1142" s="2">
        <f t="shared" si="22"/>
        <v>940192.8804299999</v>
      </c>
      <c r="H1142" s="2">
        <f t="shared" si="23"/>
        <v>0.43000000022584572</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57367.76</v>
      </c>
      <c r="D1143" s="1">
        <f>BILANCA!E165</f>
        <v>3843.77</v>
      </c>
      <c r="E1143" s="1">
        <v>0</v>
      </c>
      <c r="F1143" s="1">
        <v>0</v>
      </c>
      <c r="G1143" s="2">
        <f t="shared" si="22"/>
        <v>10408.848</v>
      </c>
      <c r="H1143" s="2">
        <f t="shared" si="23"/>
        <v>0.46999999999798092</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563186.16</v>
      </c>
      <c r="D1144" s="1">
        <f>BILANCA!E166</f>
        <v>2830213.26</v>
      </c>
      <c r="E1144" s="1">
        <v>0</v>
      </c>
      <c r="F1144" s="1">
        <v>0</v>
      </c>
      <c r="G1144" s="2">
        <f t="shared" si="22"/>
        <v>1002001.64148</v>
      </c>
      <c r="H1144" s="2">
        <f t="shared" si="23"/>
        <v>0.41999999980907887</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130464.71</v>
      </c>
      <c r="D1147" s="1">
        <f>BILANCA!E169</f>
        <v>122520.25</v>
      </c>
      <c r="E1147" s="1">
        <v>0</v>
      </c>
      <c r="F1147" s="1">
        <v>0</v>
      </c>
      <c r="G1147" s="2">
        <f t="shared" si="22"/>
        <v>61582.854440000003</v>
      </c>
      <c r="H1147" s="2">
        <f t="shared" si="23"/>
        <v>0.53999999999359716</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2193991.9500000002</v>
      </c>
      <c r="D1148" s="1">
        <f>BILANCA!E170</f>
        <v>2647415.19</v>
      </c>
      <c r="E1148" s="1">
        <v>0</v>
      </c>
      <c r="F1148" s="1">
        <v>0</v>
      </c>
      <c r="G1148" s="2">
        <f t="shared" si="22"/>
        <v>1235655.6844500001</v>
      </c>
      <c r="H1148" s="2">
        <f t="shared" si="23"/>
        <v>0.23999999975785613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16662.849999999999</v>
      </c>
      <c r="D1149" s="1">
        <f>BILANCA!E171</f>
        <v>28746.47</v>
      </c>
      <c r="E1149" s="1">
        <v>0</v>
      </c>
      <c r="F1149" s="1">
        <v>0</v>
      </c>
      <c r="G1149" s="2">
        <f t="shared" si="22"/>
        <v>12309.861140000001</v>
      </c>
      <c r="H1149" s="2">
        <f t="shared" si="23"/>
        <v>0.62000000000261934</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4230.3599999999997</v>
      </c>
      <c r="E1150" s="1">
        <v>0</v>
      </c>
      <c r="F1150" s="1">
        <v>0</v>
      </c>
      <c r="G1150" s="2">
        <f t="shared" si="22"/>
        <v>1412.9402399999999</v>
      </c>
      <c r="H1150" s="2">
        <f t="shared" si="23"/>
        <v>0.35999999999967258</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2177329.1</v>
      </c>
      <c r="D1151" s="1">
        <f>BILANCA!E173</f>
        <v>2614438.36</v>
      </c>
      <c r="E1151" s="1">
        <v>0</v>
      </c>
      <c r="F1151" s="1">
        <v>0</v>
      </c>
      <c r="G1151" s="2">
        <f t="shared" si="22"/>
        <v>1244242.57776</v>
      </c>
      <c r="H1151" s="2">
        <f t="shared" si="23"/>
        <v>0.4599999999627471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337907661.69999999</v>
      </c>
      <c r="D1152" s="1">
        <f>BILANCA!E175</f>
        <v>357395298.84999996</v>
      </c>
      <c r="E1152" s="1">
        <v>0</v>
      </c>
      <c r="F1152" s="1">
        <v>0</v>
      </c>
      <c r="G1152" s="2">
        <f t="shared" si="22"/>
        <v>177906005.83860001</v>
      </c>
      <c r="H1152" s="2">
        <f t="shared" si="23"/>
        <v>0.45000004768371582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20664766.359999999</v>
      </c>
      <c r="D1153" s="1">
        <f>BILANCA!E176</f>
        <v>22943794.199999999</v>
      </c>
      <c r="E1153" s="1">
        <v>0</v>
      </c>
      <c r="F1153" s="1">
        <v>0</v>
      </c>
      <c r="G1153" s="2">
        <f t="shared" si="22"/>
        <v>11313900.3092</v>
      </c>
      <c r="H1153" s="2">
        <f t="shared" si="23"/>
        <v>0.55999999865889549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8159291.9600000009</v>
      </c>
      <c r="D1154" s="1">
        <f>BILANCA!E177</f>
        <v>7495347.75</v>
      </c>
      <c r="E1154" s="1">
        <v>0</v>
      </c>
      <c r="F1154" s="1">
        <v>0</v>
      </c>
      <c r="G1154" s="2">
        <f t="shared" si="22"/>
        <v>3958647.8556600008</v>
      </c>
      <c r="H1154" s="2">
        <f t="shared" si="23"/>
        <v>0.28999999910593033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2587502.27</v>
      </c>
      <c r="D1155" s="1">
        <f>BILANCA!E178</f>
        <v>3080503.88</v>
      </c>
      <c r="E1155" s="1">
        <v>0</v>
      </c>
      <c r="F1155" s="1">
        <v>0</v>
      </c>
      <c r="G1155" s="2">
        <f t="shared" si="22"/>
        <v>1504743.7251599999</v>
      </c>
      <c r="H1155" s="2">
        <f t="shared" si="23"/>
        <v>0.39000000013038516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3409530.98</v>
      </c>
      <c r="D1156" s="1">
        <f>BILANCA!E179</f>
        <v>2488858.4300000002</v>
      </c>
      <c r="E1156" s="1">
        <v>0</v>
      </c>
      <c r="F1156" s="1">
        <v>0</v>
      </c>
      <c r="G1156" s="2">
        <f t="shared" si="22"/>
        <v>1450993.8763199998</v>
      </c>
      <c r="H1156" s="2">
        <f t="shared" si="23"/>
        <v>0.45000000018626451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5905.57</v>
      </c>
      <c r="D1157" s="1">
        <f>BILANCA!E180</f>
        <v>6020.05</v>
      </c>
      <c r="E1157" s="1">
        <v>0</v>
      </c>
      <c r="F1157" s="1">
        <v>0</v>
      </c>
      <c r="G1157" s="2">
        <f t="shared" si="22"/>
        <v>3122.5465799999997</v>
      </c>
      <c r="H1157" s="2">
        <f t="shared" si="23"/>
        <v>0.48000000000047294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5905.57</v>
      </c>
      <c r="D1160" s="1">
        <f>BILANCA!E183</f>
        <v>6020.05</v>
      </c>
      <c r="E1160" s="1">
        <v>0</v>
      </c>
      <c r="F1160" s="1">
        <v>0</v>
      </c>
      <c r="G1160" s="2">
        <f t="shared" si="22"/>
        <v>3176.3835899999995</v>
      </c>
      <c r="H1160" s="2">
        <f t="shared" si="23"/>
        <v>0.48000000000047294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204798.16</v>
      </c>
      <c r="D1161" s="1">
        <f>BILANCA!E184</f>
        <v>64654.2</v>
      </c>
      <c r="E1161" s="1">
        <v>0</v>
      </c>
      <c r="F1161" s="1">
        <v>0</v>
      </c>
      <c r="G1161" s="2">
        <f t="shared" si="22"/>
        <v>59470.967679999994</v>
      </c>
      <c r="H1161" s="2">
        <f t="shared" si="23"/>
        <v>0.36000000000058208</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46783.42</v>
      </c>
      <c r="D1163" s="1">
        <f>BILANCA!E186</f>
        <v>122690.08</v>
      </c>
      <c r="E1163" s="1">
        <v>0</v>
      </c>
      <c r="F1163" s="1">
        <v>0</v>
      </c>
      <c r="G1163" s="2">
        <f t="shared" si="22"/>
        <v>52589.4444</v>
      </c>
      <c r="H1163" s="2">
        <f t="shared" si="23"/>
        <v>0.5</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430871.08</v>
      </c>
      <c r="D1164" s="1">
        <f>BILANCA!E187</f>
        <v>246146.45</v>
      </c>
      <c r="E1164" s="1">
        <v>0</v>
      </c>
      <c r="F1164" s="1">
        <v>0</v>
      </c>
      <c r="G1164" s="2">
        <f t="shared" si="22"/>
        <v>167092.68037999998</v>
      </c>
      <c r="H1164" s="2">
        <f t="shared" si="23"/>
        <v>0.53000000002793968</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1473900.48</v>
      </c>
      <c r="D1165" s="1">
        <f>BILANCA!E188</f>
        <v>1486474.66</v>
      </c>
      <c r="E1165" s="1">
        <v>0</v>
      </c>
      <c r="F1165" s="1">
        <v>0</v>
      </c>
      <c r="G1165" s="2">
        <f t="shared" si="22"/>
        <v>809326.66359999985</v>
      </c>
      <c r="H1165" s="2">
        <f t="shared" si="23"/>
        <v>0.82000000006519258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3302521.44</v>
      </c>
      <c r="D1166" s="1">
        <f>BILANCA!E189</f>
        <v>1420669.56</v>
      </c>
      <c r="E1166" s="1">
        <v>0</v>
      </c>
      <c r="F1166" s="1">
        <v>0</v>
      </c>
      <c r="G1166" s="2">
        <f t="shared" si="22"/>
        <v>1124326.48248</v>
      </c>
      <c r="H1166" s="2">
        <f t="shared" si="23"/>
        <v>0.87999999988824129</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9191013.6099999994</v>
      </c>
      <c r="D1183" s="1">
        <f>BILANCA!E206</f>
        <v>14014311.939999999</v>
      </c>
      <c r="E1183" s="1">
        <v>0</v>
      </c>
      <c r="F1183" s="1">
        <v>0</v>
      </c>
      <c r="G1183" s="2">
        <f t="shared" si="22"/>
        <v>7443927.4980000006</v>
      </c>
      <c r="H1183" s="2">
        <f t="shared" si="23"/>
        <v>0.45000000111758709</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9191013.6099999994</v>
      </c>
      <c r="D1184" s="1">
        <f>BILANCA!E207</f>
        <v>14014311.939999999</v>
      </c>
      <c r="E1184" s="1">
        <v>0</v>
      </c>
      <c r="F1184" s="1">
        <v>0</v>
      </c>
      <c r="G1184" s="2">
        <f t="shared" si="22"/>
        <v>7481147.1354900002</v>
      </c>
      <c r="H1184" s="2">
        <f t="shared" si="23"/>
        <v>0.45000000111758709</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8059504.54</v>
      </c>
      <c r="D1189" s="1">
        <f>BILANCA!E212</f>
        <v>14014311.939999999</v>
      </c>
      <c r="E1189" s="1">
        <v>0</v>
      </c>
      <c r="F1189" s="1">
        <v>0</v>
      </c>
      <c r="G1189" s="2">
        <f t="shared" si="22"/>
        <v>7434154.4545200001</v>
      </c>
      <c r="H1189" s="2">
        <f t="shared" si="23"/>
        <v>0.52000000048428774</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1131509.07</v>
      </c>
      <c r="D1194" s="1">
        <f>BILANCA!E217</f>
        <v>0</v>
      </c>
      <c r="E1194" s="1">
        <v>0</v>
      </c>
      <c r="F1194" s="1">
        <v>0</v>
      </c>
      <c r="G1194" s="2">
        <f t="shared" si="22"/>
        <v>238748.41377000001</v>
      </c>
      <c r="H1194" s="2">
        <f t="shared" si="23"/>
        <v>7.000000006519258E-2</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11939.35</v>
      </c>
      <c r="D1211" s="1">
        <f>BILANCA!E234</f>
        <v>13464.95</v>
      </c>
      <c r="E1211" s="1">
        <v>0</v>
      </c>
      <c r="F1211" s="1">
        <v>0</v>
      </c>
      <c r="G1211" s="2">
        <f t="shared" si="22"/>
        <v>8862.1890000000003</v>
      </c>
      <c r="H1211" s="2">
        <f t="shared" si="23"/>
        <v>0.3999999999996362</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11939.35</v>
      </c>
      <c r="D1212" s="1">
        <f>BILANCA!E235</f>
        <v>13464.95</v>
      </c>
      <c r="E1212" s="1">
        <v>0</v>
      </c>
      <c r="F1212" s="1">
        <v>0</v>
      </c>
      <c r="G1212" s="2">
        <f t="shared" si="22"/>
        <v>8901.05825</v>
      </c>
      <c r="H1212" s="2">
        <f t="shared" si="23"/>
        <v>0.3999999999996362</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317242895.33999997</v>
      </c>
      <c r="D1214" s="1">
        <f>BILANCA!E237</f>
        <v>334451504.64999998</v>
      </c>
      <c r="E1214" s="1">
        <v>0</v>
      </c>
      <c r="F1214" s="1">
        <v>0</v>
      </c>
      <c r="G1214" s="2">
        <f t="shared" si="22"/>
        <v>227799703.97183999</v>
      </c>
      <c r="H1214" s="2">
        <f t="shared" si="23"/>
        <v>0.68999999761581421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305706259.75999999</v>
      </c>
      <c r="D1215" s="1">
        <f>BILANCA!E238</f>
        <v>313776924.91999996</v>
      </c>
      <c r="E1215" s="1">
        <v>0</v>
      </c>
      <c r="F1215" s="1">
        <v>0</v>
      </c>
      <c r="G1215" s="2">
        <f t="shared" si="22"/>
        <v>216516345.42719996</v>
      </c>
      <c r="H1215" s="2">
        <f t="shared" si="23"/>
        <v>0.3200000524520874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314897273.37</v>
      </c>
      <c r="D1216" s="1">
        <f>BILANCA!E239</f>
        <v>327791236.85999995</v>
      </c>
      <c r="E1216" s="1">
        <v>0</v>
      </c>
      <c r="F1216" s="1">
        <v>0</v>
      </c>
      <c r="G1216" s="2">
        <f t="shared" si="22"/>
        <v>226121781.07196999</v>
      </c>
      <c r="H1216" s="2">
        <f t="shared" si="23"/>
        <v>0.51000005006790161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314404395.13</v>
      </c>
      <c r="D1217" s="1">
        <f>BILANCA!E240</f>
        <v>327253565.20999998</v>
      </c>
      <c r="E1217" s="1">
        <v>0</v>
      </c>
      <c r="F1217" s="1">
        <v>0</v>
      </c>
      <c r="G1217" s="2">
        <f t="shared" si="22"/>
        <v>226725296.97869998</v>
      </c>
      <c r="H1217" s="2">
        <f t="shared" si="23"/>
        <v>0.3399999737739563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492878.24</v>
      </c>
      <c r="D1218" s="1">
        <f>BILANCA!E241</f>
        <v>537671.65</v>
      </c>
      <c r="E1218" s="1">
        <v>0</v>
      </c>
      <c r="F1218" s="1">
        <v>0</v>
      </c>
      <c r="G1218" s="2">
        <f t="shared" si="22"/>
        <v>368532.06189999997</v>
      </c>
      <c r="H1218" s="2">
        <f t="shared" si="23"/>
        <v>0.58999999996740371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9191013.6099999994</v>
      </c>
      <c r="D1219" s="1">
        <f>BILANCA!E242</f>
        <v>14014311.939999999</v>
      </c>
      <c r="E1219" s="1">
        <v>0</v>
      </c>
      <c r="F1219" s="1">
        <v>0</v>
      </c>
      <c r="G1219" s="2">
        <f t="shared" si="22"/>
        <v>8783834.447639998</v>
      </c>
      <c r="H1219" s="2">
        <f t="shared" si="23"/>
        <v>0.45000000111758709</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9191013.6099999994</v>
      </c>
      <c r="D1220" s="1">
        <f>BILANCA!E243</f>
        <v>14014311.939999999</v>
      </c>
      <c r="E1220" s="1">
        <v>0</v>
      </c>
      <c r="F1220" s="1">
        <v>0</v>
      </c>
      <c r="G1220" s="2">
        <f t="shared" si="22"/>
        <v>8821054.0851299986</v>
      </c>
      <c r="H1220" s="2">
        <f t="shared" si="23"/>
        <v>0.45000000111758709</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-4037833.4300000006</v>
      </c>
      <c r="D1222" s="1">
        <f>BILANCA!E245</f>
        <v>9987937.9899999984</v>
      </c>
      <c r="E1222" s="1">
        <v>0</v>
      </c>
      <c r="F1222" s="1">
        <v>0</v>
      </c>
      <c r="G1222" s="2">
        <f t="shared" si="22"/>
        <v>3809192.169449999</v>
      </c>
      <c r="H1222" s="2">
        <f t="shared" si="23"/>
        <v>0.44000000227242708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5635083.3700000001</v>
      </c>
      <c r="D1223" s="1">
        <f>BILANCA!E246</f>
        <v>35817710.829999998</v>
      </c>
      <c r="E1223" s="1">
        <v>0</v>
      </c>
      <c r="F1223" s="1">
        <v>0</v>
      </c>
      <c r="G1223" s="2">
        <f t="shared" si="22"/>
        <v>18544921.207199998</v>
      </c>
      <c r="H1223" s="2">
        <f t="shared" si="23"/>
        <v>0.54000000189989805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4197139.34</v>
      </c>
      <c r="D1224" s="1">
        <f>BILANCA!E247</f>
        <v>29946583.789999999</v>
      </c>
      <c r="E1224" s="1">
        <v>0</v>
      </c>
      <c r="F1224" s="1">
        <v>0</v>
      </c>
      <c r="G1224" s="2">
        <f t="shared" si="22"/>
        <v>15445763.96772</v>
      </c>
      <c r="H1224" s="2">
        <f t="shared" si="23"/>
        <v>0.55000000074505806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1437944.03</v>
      </c>
      <c r="D1226" s="1">
        <f>BILANCA!E249</f>
        <v>5871127.04</v>
      </c>
      <c r="E1226" s="1">
        <v>0</v>
      </c>
      <c r="F1226" s="1">
        <v>0</v>
      </c>
      <c r="G1226" s="2">
        <f t="shared" si="22"/>
        <v>3202788.1407300001</v>
      </c>
      <c r="H1226" s="2">
        <f t="shared" si="23"/>
        <v>7.000000006519258E-2</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9672916.8000000007</v>
      </c>
      <c r="D1227" s="1">
        <f>BILANCA!E250</f>
        <v>25829772.84</v>
      </c>
      <c r="E1227" s="1">
        <v>0</v>
      </c>
      <c r="F1227" s="1">
        <v>0</v>
      </c>
      <c r="G1227" s="2">
        <f t="shared" si="22"/>
        <v>14965120.84512</v>
      </c>
      <c r="H1227" s="2">
        <f t="shared" si="23"/>
        <v>0.35999999940395355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9672916.8000000007</v>
      </c>
      <c r="D1229" s="1">
        <f>BILANCA!E252</f>
        <v>25829772.84</v>
      </c>
      <c r="E1229" s="1">
        <v>0</v>
      </c>
      <c r="F1229" s="1">
        <v>0</v>
      </c>
      <c r="G1229" s="2">
        <f t="shared" si="22"/>
        <v>15087785.77008</v>
      </c>
      <c r="H1229" s="2">
        <f t="shared" si="23"/>
        <v>0.35999999940395355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15218179.609999999</v>
      </c>
      <c r="D1232" s="1">
        <f>BILANCA!E255</f>
        <v>8108904.7699999996</v>
      </c>
      <c r="E1232" s="1">
        <v>0</v>
      </c>
      <c r="F1232" s="1">
        <v>0</v>
      </c>
      <c r="G1232" s="2">
        <f t="shared" si="22"/>
        <v>7827561.2983499998</v>
      </c>
      <c r="H1232" s="2">
        <f t="shared" si="23"/>
        <v>0.62000000104308128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356289.4</v>
      </c>
      <c r="D1233" s="1">
        <f>BILANCA!E256</f>
        <v>2577736.9700000002</v>
      </c>
      <c r="E1233" s="1">
        <v>0</v>
      </c>
      <c r="F1233" s="1">
        <v>0</v>
      </c>
      <c r="G1233" s="2">
        <f t="shared" si="22"/>
        <v>1377940.8350000002</v>
      </c>
      <c r="H1233" s="2">
        <f t="shared" si="23"/>
        <v>0.4299999998183921</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365502473.68000001</v>
      </c>
      <c r="D1236" s="1">
        <f>BILANCA!E259</f>
        <v>548589715.63</v>
      </c>
      <c r="E1236" s="1">
        <v>0</v>
      </c>
      <c r="F1236" s="1">
        <v>0</v>
      </c>
      <c r="G1236" s="2">
        <f t="shared" si="22"/>
        <v>370058521.94982004</v>
      </c>
      <c r="H1236" s="2">
        <f t="shared" si="23"/>
        <v>0.68999999761581421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365502473.68000001</v>
      </c>
      <c r="D1237" s="1">
        <f>BILANCA!E260</f>
        <v>548589715.63</v>
      </c>
      <c r="E1237" s="1">
        <v>0</v>
      </c>
      <c r="F1237" s="1">
        <v>0</v>
      </c>
      <c r="G1237" s="2">
        <f t="shared" si="22"/>
        <v>371521203.85476005</v>
      </c>
      <c r="H1237" s="2">
        <f t="shared" si="23"/>
        <v>0.68999999761581421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1197274.78</v>
      </c>
      <c r="D1238" s="1">
        <f>BILANCA!E262</f>
        <v>1052699.45</v>
      </c>
      <c r="E1238" s="1">
        <v>0</v>
      </c>
      <c r="F1238" s="1">
        <v>0</v>
      </c>
      <c r="G1238" s="2">
        <f t="shared" si="22"/>
        <v>842181.78839999996</v>
      </c>
      <c r="H1238" s="2">
        <f t="shared" si="23"/>
        <v>0.66999999992549419</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1409118.05</v>
      </c>
      <c r="D1239" s="1">
        <f>BILANCA!E263</f>
        <v>1814257.31</v>
      </c>
      <c r="E1239" s="1">
        <v>0</v>
      </c>
      <c r="F1239" s="1">
        <v>0</v>
      </c>
      <c r="G1239" s="2">
        <f t="shared" si="22"/>
        <v>1289633.9635200002</v>
      </c>
      <c r="H1239" s="2">
        <f t="shared" si="23"/>
        <v>0.36000000010244548</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32034848.710000001</v>
      </c>
      <c r="D1240" s="1">
        <f>BILANCA!E264</f>
        <v>23883249.120000001</v>
      </c>
      <c r="E1240" s="1">
        <v>0</v>
      </c>
      <c r="F1240" s="1">
        <v>0</v>
      </c>
      <c r="G1240" s="2">
        <f t="shared" si="22"/>
        <v>20508946.166150004</v>
      </c>
      <c r="H1240" s="2">
        <f t="shared" si="23"/>
        <v>0.41000000014901161</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655072.49</v>
      </c>
      <c r="D1241" s="1">
        <f>BILANCA!E265</f>
        <v>1018020.51</v>
      </c>
      <c r="E1241" s="1">
        <v>0</v>
      </c>
      <c r="F1241" s="1">
        <v>0</v>
      </c>
      <c r="G1241" s="2">
        <f t="shared" si="22"/>
        <v>694307.28558000003</v>
      </c>
      <c r="H1241" s="2">
        <f t="shared" si="23"/>
        <v>0.97999999998137355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559756.25</v>
      </c>
      <c r="D1242" s="1">
        <f>BILANCA!E266</f>
        <v>287904.96999999997</v>
      </c>
      <c r="E1242" s="1">
        <v>0</v>
      </c>
      <c r="F1242" s="1">
        <v>0</v>
      </c>
      <c r="G1242" s="2">
        <f t="shared" ref="G1242:G1479" si="24">B1242/1000*C1242+B1242/500*D1242</f>
        <v>294111.64321000001</v>
      </c>
      <c r="H1242" s="2">
        <f t="shared" si="23"/>
        <v>0.28000000002793968</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60797.67</v>
      </c>
      <c r="D1243" s="1">
        <f>BILANCA!E267</f>
        <v>2546152.06</v>
      </c>
      <c r="E1243" s="1">
        <v>0</v>
      </c>
      <c r="F1243" s="1">
        <v>0</v>
      </c>
      <c r="G1243" s="2">
        <f t="shared" si="24"/>
        <v>1339806.4654000001</v>
      </c>
      <c r="H1243" s="2">
        <f t="shared" si="23"/>
        <v>0.39000000005762558</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154945.07</v>
      </c>
      <c r="D1244" s="1">
        <f>BILANCA!E268</f>
        <v>168393.57</v>
      </c>
      <c r="E1244" s="1">
        <v>0</v>
      </c>
      <c r="F1244" s="1">
        <v>0</v>
      </c>
      <c r="G1244" s="2">
        <f t="shared" si="24"/>
        <v>128342.10681000001</v>
      </c>
      <c r="H1244" s="2">
        <f t="shared" si="23"/>
        <v>0.5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11941.31</v>
      </c>
      <c r="D1245" s="1">
        <f>BILANCA!E269</f>
        <v>16964.95</v>
      </c>
      <c r="E1245" s="1">
        <v>0</v>
      </c>
      <c r="F1245" s="1">
        <v>0</v>
      </c>
      <c r="G1245" s="2">
        <f t="shared" si="24"/>
        <v>12018.257020000001</v>
      </c>
      <c r="H1245" s="2">
        <f t="shared" si="23"/>
        <v>0.35999999999876309</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110.11</v>
      </c>
      <c r="D1246" s="1">
        <f>BILANCA!E270</f>
        <v>0</v>
      </c>
      <c r="E1246" s="1">
        <v>0</v>
      </c>
      <c r="F1246" s="1">
        <v>0</v>
      </c>
      <c r="G1246" s="2">
        <f t="shared" si="24"/>
        <v>28.958930000000002</v>
      </c>
      <c r="H1246" s="2">
        <f t="shared" si="23"/>
        <v>0.10999999999999943</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989448.74</v>
      </c>
      <c r="D1247" s="1">
        <f>BILANCA!E271</f>
        <v>1054970.6499999999</v>
      </c>
      <c r="E1247" s="1">
        <v>0</v>
      </c>
      <c r="F1247" s="1">
        <v>0</v>
      </c>
      <c r="G1247" s="2">
        <f t="shared" si="24"/>
        <v>818238.97055999993</v>
      </c>
      <c r="H1247" s="2">
        <f t="shared" si="23"/>
        <v>0.61000000010244548</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2809812.33</v>
      </c>
      <c r="D1263" s="1">
        <f>BILANCA!E287</f>
        <v>1968075.26</v>
      </c>
      <c r="E1263" s="1">
        <v>0</v>
      </c>
      <c r="F1263" s="1">
        <v>0</v>
      </c>
      <c r="G1263" s="2">
        <f t="shared" si="24"/>
        <v>1888869.5980000002</v>
      </c>
      <c r="H1263" s="2">
        <f t="shared" si="23"/>
        <v>0.59000000008381903</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5349479.63</v>
      </c>
      <c r="D1264" s="1">
        <f>BILANCA!E288</f>
        <v>5527272.4900000002</v>
      </c>
      <c r="E1264" s="1">
        <v>0</v>
      </c>
      <c r="F1264" s="1">
        <v>0</v>
      </c>
      <c r="G1264" s="2">
        <f t="shared" si="24"/>
        <v>4609530.9154100008</v>
      </c>
      <c r="H1264" s="2">
        <f t="shared" si="23"/>
        <v>0.86000000033527613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704089.39</v>
      </c>
      <c r="D1265" s="1">
        <f>BILANCA!E289</f>
        <v>370794.21</v>
      </c>
      <c r="E1265" s="1">
        <v>0</v>
      </c>
      <c r="F1265" s="1">
        <v>0</v>
      </c>
      <c r="G1265" s="2">
        <f t="shared" si="24"/>
        <v>407681.14241999993</v>
      </c>
      <c r="H1265" s="2">
        <f t="shared" si="23"/>
        <v>0.6000000000349246</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2598432.0499999998</v>
      </c>
      <c r="D1266" s="1">
        <f>BILANCA!E290</f>
        <v>1049875.3500000001</v>
      </c>
      <c r="E1266" s="1">
        <v>0</v>
      </c>
      <c r="F1266" s="1">
        <v>0</v>
      </c>
      <c r="G1266" s="2">
        <f t="shared" si="24"/>
        <v>1329585.7182499999</v>
      </c>
      <c r="H1266" s="2">
        <f t="shared" si="23"/>
        <v>0.39999999990686774</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9191013.6099999994</v>
      </c>
      <c r="D1270" s="1">
        <f>BILANCA!E294</f>
        <v>14014311.939999999</v>
      </c>
      <c r="E1270" s="1">
        <v>0</v>
      </c>
      <c r="F1270" s="1">
        <v>0</v>
      </c>
      <c r="G1270" s="2">
        <f t="shared" si="24"/>
        <v>10682035.959629998</v>
      </c>
      <c r="H1270" s="2">
        <f t="shared" si="23"/>
        <v>0.45000000111758709</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8.1999999999999993</v>
      </c>
      <c r="D1271" s="1">
        <f>BILANCA!E295</f>
        <v>0</v>
      </c>
      <c r="E1271" s="1">
        <v>0</v>
      </c>
      <c r="F1271" s="1">
        <v>0</v>
      </c>
      <c r="G1271" s="2">
        <f t="shared" si="24"/>
        <v>2.3615999999999997</v>
      </c>
      <c r="H1271" s="2">
        <f t="shared" si="23"/>
        <v>0.19999999999999929</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235779.28</v>
      </c>
      <c r="D1273" s="1">
        <f>BILANCA!E297</f>
        <v>205316.59</v>
      </c>
      <c r="E1273" s="1">
        <v>0</v>
      </c>
      <c r="F1273" s="1">
        <v>0</v>
      </c>
      <c r="G1273" s="2">
        <f t="shared" si="24"/>
        <v>187459.61339999997</v>
      </c>
      <c r="H1273" s="2">
        <f t="shared" si="23"/>
        <v>0.69000000000232831</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34506.25</v>
      </c>
      <c r="D1274" s="1">
        <f>BILANCA!E298</f>
        <v>7298.89</v>
      </c>
      <c r="E1274" s="1">
        <v>0</v>
      </c>
      <c r="F1274" s="1">
        <v>0</v>
      </c>
      <c r="G1274" s="2">
        <f t="shared" si="24"/>
        <v>14289.272729999999</v>
      </c>
      <c r="H1274" s="2">
        <f t="shared" si="23"/>
        <v>0.35999999999967258</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214643.34</v>
      </c>
      <c r="D1275" s="1">
        <f>BILANCA!E299</f>
        <v>98391.45</v>
      </c>
      <c r="E1275" s="1">
        <v>0</v>
      </c>
      <c r="F1275" s="1">
        <v>0</v>
      </c>
      <c r="G1275" s="2">
        <f t="shared" si="24"/>
        <v>120136.46208</v>
      </c>
      <c r="H1275" s="2">
        <f t="shared" si="23"/>
        <v>0.78999999999359716</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113729.26</v>
      </c>
      <c r="D1278" s="1">
        <f>BILANCA!E302</f>
        <v>159824.76</v>
      </c>
      <c r="E1278" s="1">
        <v>0</v>
      </c>
      <c r="F1278" s="1">
        <v>0</v>
      </c>
      <c r="G1278" s="2">
        <f t="shared" si="24"/>
        <v>127846.7401</v>
      </c>
      <c r="H1278" s="2">
        <f t="shared" si="23"/>
        <v>0.49999999998544808</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6074719.2800000003</v>
      </c>
      <c r="D1299" s="6">
        <f>'RAS-funkcijski'!E5</f>
        <v>6686586.8499999996</v>
      </c>
      <c r="E1299" s="6">
        <v>0</v>
      </c>
      <c r="F1299" s="6">
        <v>0</v>
      </c>
      <c r="G1299" s="7">
        <f t="shared" si="24"/>
        <v>19447.892980000001</v>
      </c>
      <c r="H1299" s="7">
        <f t="shared" si="23"/>
        <v>0.43000000063329935</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5611117.1100000003</v>
      </c>
      <c r="D1300" s="1">
        <f>'RAS-funkcijski'!E6</f>
        <v>6102448.0099999998</v>
      </c>
      <c r="E1300" s="1">
        <v>0</v>
      </c>
      <c r="F1300" s="1">
        <v>0</v>
      </c>
      <c r="G1300" s="2">
        <f t="shared" si="24"/>
        <v>35632.026259999999</v>
      </c>
      <c r="H1300" s="2">
        <f t="shared" si="23"/>
        <v>0.12000000011175871</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5478609.6299999999</v>
      </c>
      <c r="D1301" s="1">
        <f>'RAS-funkcijski'!E7</f>
        <v>5972368.8700000001</v>
      </c>
      <c r="E1301" s="1">
        <v>0</v>
      </c>
      <c r="F1301" s="1">
        <v>0</v>
      </c>
      <c r="G1301" s="2">
        <f t="shared" si="24"/>
        <v>52270.042109999995</v>
      </c>
      <c r="H1301" s="2">
        <f t="shared" si="23"/>
        <v>0.5</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132507.48000000001</v>
      </c>
      <c r="D1302" s="1">
        <f>'RAS-funkcijski'!E8</f>
        <v>130079.14</v>
      </c>
      <c r="E1302" s="1">
        <v>0</v>
      </c>
      <c r="F1302" s="1">
        <v>0</v>
      </c>
      <c r="G1302" s="2">
        <f t="shared" si="24"/>
        <v>1570.6630399999999</v>
      </c>
      <c r="H1302" s="2">
        <f t="shared" si="23"/>
        <v>0.6200000000098953</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463602.17</v>
      </c>
      <c r="D1307" s="1">
        <f>'RAS-funkcijski'!E13</f>
        <v>530208.66</v>
      </c>
      <c r="E1307" s="1">
        <v>0</v>
      </c>
      <c r="F1307" s="1">
        <v>0</v>
      </c>
      <c r="G1307" s="2">
        <f t="shared" si="24"/>
        <v>13716.17541</v>
      </c>
      <c r="H1307" s="2">
        <f t="shared" si="23"/>
        <v>0.50999999995110556</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463602.17</v>
      </c>
      <c r="D1310" s="1">
        <f>'RAS-funkcijski'!E16</f>
        <v>530208.66</v>
      </c>
      <c r="E1310" s="1">
        <v>0</v>
      </c>
      <c r="F1310" s="1">
        <v>0</v>
      </c>
      <c r="G1310" s="2">
        <f t="shared" si="24"/>
        <v>18288.23388</v>
      </c>
      <c r="H1310" s="2">
        <f t="shared" si="23"/>
        <v>0.50999999995110556</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53930.18</v>
      </c>
      <c r="E1313" s="1">
        <v>0</v>
      </c>
      <c r="F1313" s="1">
        <v>0</v>
      </c>
      <c r="G1313" s="2">
        <f t="shared" si="24"/>
        <v>1617.9053999999999</v>
      </c>
      <c r="H1313" s="2">
        <f t="shared" si="23"/>
        <v>0.18000000000029104</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2915723.21</v>
      </c>
      <c r="D1322" s="1">
        <f>'RAS-funkcijski'!E28</f>
        <v>3282622.15</v>
      </c>
      <c r="E1322" s="1">
        <v>0</v>
      </c>
      <c r="F1322" s="1">
        <v>0</v>
      </c>
      <c r="G1322" s="2">
        <f t="shared" si="24"/>
        <v>227543.22024</v>
      </c>
      <c r="H1322" s="2">
        <f t="shared" si="23"/>
        <v>0.35999999986961484</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2915723.21</v>
      </c>
      <c r="D1324" s="1">
        <f>'RAS-funkcijski'!E30</f>
        <v>3282622.15</v>
      </c>
      <c r="E1324" s="1">
        <v>0</v>
      </c>
      <c r="F1324" s="1">
        <v>0</v>
      </c>
      <c r="G1324" s="2">
        <f t="shared" si="24"/>
        <v>246505.15525999997</v>
      </c>
      <c r="H1324" s="2">
        <f t="shared" si="23"/>
        <v>0.35999999986961484</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4960008.3699999992</v>
      </c>
      <c r="D1329" s="1">
        <f>'RAS-funkcijski'!E35</f>
        <v>4528528.13</v>
      </c>
      <c r="E1329" s="1">
        <v>0</v>
      </c>
      <c r="F1329" s="1">
        <v>0</v>
      </c>
      <c r="G1329" s="2">
        <f t="shared" si="24"/>
        <v>434529.00352999999</v>
      </c>
      <c r="H1329" s="2">
        <f t="shared" si="23"/>
        <v>0.49999999906867743</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670571.76</v>
      </c>
      <c r="D1330" s="1">
        <f>'RAS-funkcijski'!E36</f>
        <v>554296.11</v>
      </c>
      <c r="E1330" s="1">
        <v>0</v>
      </c>
      <c r="F1330" s="1">
        <v>0</v>
      </c>
      <c r="G1330" s="2">
        <f t="shared" si="24"/>
        <v>56933.247360000001</v>
      </c>
      <c r="H1330" s="2">
        <f t="shared" si="23"/>
        <v>0.34999999997671694</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670571.76</v>
      </c>
      <c r="D1331" s="1">
        <f>'RAS-funkcijski'!E37</f>
        <v>554296.11</v>
      </c>
      <c r="E1331" s="1">
        <v>0</v>
      </c>
      <c r="F1331" s="1">
        <v>0</v>
      </c>
      <c r="G1331" s="2">
        <f t="shared" si="24"/>
        <v>58712.411339999999</v>
      </c>
      <c r="H1331" s="2">
        <f t="shared" si="23"/>
        <v>0.34999999997671694</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61058.34</v>
      </c>
      <c r="D1348" s="1">
        <f>'RAS-funkcijski'!E54</f>
        <v>25163.11</v>
      </c>
      <c r="E1348" s="1">
        <v>0</v>
      </c>
      <c r="F1348" s="1">
        <v>0</v>
      </c>
      <c r="G1348" s="2">
        <f t="shared" si="24"/>
        <v>5569.2280000000001</v>
      </c>
      <c r="H1348" s="2">
        <f t="shared" si="27"/>
        <v>0.44999999999708962</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61058.34</v>
      </c>
      <c r="D1349" s="1">
        <f>'RAS-funkcijski'!E55</f>
        <v>25163.11</v>
      </c>
      <c r="E1349" s="1">
        <v>0</v>
      </c>
      <c r="F1349" s="1">
        <v>0</v>
      </c>
      <c r="G1349" s="2">
        <f t="shared" si="24"/>
        <v>5680.6125599999996</v>
      </c>
      <c r="H1349" s="2">
        <f t="shared" si="27"/>
        <v>0.44999999999708962</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51797.15</v>
      </c>
      <c r="D1355" s="1">
        <f>'RAS-funkcijski'!E61</f>
        <v>7961.8</v>
      </c>
      <c r="E1355" s="1">
        <v>0</v>
      </c>
      <c r="F1355" s="1">
        <v>0</v>
      </c>
      <c r="G1355" s="2">
        <f t="shared" si="24"/>
        <v>3860.08275</v>
      </c>
      <c r="H1355" s="2">
        <f t="shared" si="27"/>
        <v>0.35000000000127329</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51797.15</v>
      </c>
      <c r="D1358" s="1">
        <f>'RAS-funkcijski'!E64</f>
        <v>7961.8</v>
      </c>
      <c r="E1358" s="1">
        <v>0</v>
      </c>
      <c r="F1358" s="1">
        <v>0</v>
      </c>
      <c r="G1358" s="2">
        <f t="shared" si="24"/>
        <v>4063.2449999999999</v>
      </c>
      <c r="H1358" s="2">
        <f t="shared" si="27"/>
        <v>0.35000000000127329</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1221032.3599999999</v>
      </c>
      <c r="D1360" s="1">
        <f>'RAS-funkcijski'!E66</f>
        <v>50099.58</v>
      </c>
      <c r="E1360" s="1">
        <v>0</v>
      </c>
      <c r="F1360" s="1">
        <v>0</v>
      </c>
      <c r="G1360" s="2">
        <f t="shared" si="24"/>
        <v>81916.354239999986</v>
      </c>
      <c r="H1360" s="2">
        <f t="shared" si="27"/>
        <v>0.77999999986786861</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1128126.3899999999</v>
      </c>
      <c r="D1365" s="1">
        <f>'RAS-funkcijski'!E71</f>
        <v>31974.58</v>
      </c>
      <c r="E1365" s="1">
        <v>0</v>
      </c>
      <c r="F1365" s="1">
        <v>0</v>
      </c>
      <c r="G1365" s="2">
        <f t="shared" si="24"/>
        <v>79869.061849999998</v>
      </c>
      <c r="H1365" s="2">
        <f t="shared" si="27"/>
        <v>0.80999999989580829</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92905.97</v>
      </c>
      <c r="D1366" s="1">
        <f>'RAS-funkcijski'!E72</f>
        <v>18125</v>
      </c>
      <c r="E1366" s="1">
        <v>0</v>
      </c>
      <c r="F1366" s="1">
        <v>0</v>
      </c>
      <c r="G1366" s="2">
        <f t="shared" si="24"/>
        <v>8782.6059600000008</v>
      </c>
      <c r="H1366" s="2">
        <f t="shared" si="27"/>
        <v>2.9999999998835847E-2</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2955548.76</v>
      </c>
      <c r="D1368" s="1">
        <f>'RAS-funkcijski'!E74</f>
        <v>3891007.53</v>
      </c>
      <c r="E1368" s="1">
        <v>0</v>
      </c>
      <c r="F1368" s="1">
        <v>0</v>
      </c>
      <c r="G1368" s="2">
        <f t="shared" si="24"/>
        <v>751629.46739999996</v>
      </c>
      <c r="H1368" s="2">
        <f t="shared" si="27"/>
        <v>0.71000000042840838</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3854665.1900000004</v>
      </c>
      <c r="D1369" s="1">
        <f>'RAS-funkcijski'!E75</f>
        <v>4244401</v>
      </c>
      <c r="E1369" s="1">
        <v>0</v>
      </c>
      <c r="F1369" s="1">
        <v>0</v>
      </c>
      <c r="G1369" s="2">
        <f t="shared" si="24"/>
        <v>876386.17048999993</v>
      </c>
      <c r="H1369" s="2">
        <f t="shared" si="27"/>
        <v>0.19000000040978193</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1748113.86</v>
      </c>
      <c r="D1370" s="1">
        <f>'RAS-funkcijski'!E76</f>
        <v>2706400.44</v>
      </c>
      <c r="E1370" s="1">
        <v>0</v>
      </c>
      <c r="F1370" s="1">
        <v>0</v>
      </c>
      <c r="G1370" s="2">
        <f t="shared" si="24"/>
        <v>515585.86127999995</v>
      </c>
      <c r="H1370" s="2">
        <f t="shared" si="27"/>
        <v>0.57999999984167516</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952932.18</v>
      </c>
      <c r="D1371" s="1">
        <f>'RAS-funkcijski'!E77</f>
        <v>399989.38</v>
      </c>
      <c r="E1371" s="1">
        <v>0</v>
      </c>
      <c r="F1371" s="1">
        <v>0</v>
      </c>
      <c r="G1371" s="2">
        <f t="shared" si="24"/>
        <v>127962.49862</v>
      </c>
      <c r="H1371" s="2">
        <f t="shared" si="27"/>
        <v>0.56000000005587935</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877527.53</v>
      </c>
      <c r="D1372" s="1">
        <f>'RAS-funkcijski'!E78</f>
        <v>848070.57</v>
      </c>
      <c r="E1372" s="1">
        <v>0</v>
      </c>
      <c r="F1372" s="1">
        <v>0</v>
      </c>
      <c r="G1372" s="2">
        <f t="shared" si="24"/>
        <v>190451.48157999996</v>
      </c>
      <c r="H1372" s="2">
        <f t="shared" si="27"/>
        <v>0.90000000002328306</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16832.150000000001</v>
      </c>
      <c r="D1373" s="1">
        <f>'RAS-funkcijski'!E79</f>
        <v>0</v>
      </c>
      <c r="E1373" s="1">
        <v>0</v>
      </c>
      <c r="F1373" s="1">
        <v>0</v>
      </c>
      <c r="G1373" s="2">
        <f t="shared" si="24"/>
        <v>1262.4112500000001</v>
      </c>
      <c r="H1373" s="2">
        <f t="shared" si="27"/>
        <v>0.15000000000145519</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259259.47</v>
      </c>
      <c r="D1375" s="1">
        <f>'RAS-funkcijski'!E81</f>
        <v>289940.61</v>
      </c>
      <c r="E1375" s="1">
        <v>0</v>
      </c>
      <c r="F1375" s="1">
        <v>0</v>
      </c>
      <c r="G1375" s="2">
        <f t="shared" si="24"/>
        <v>64613.833129999999</v>
      </c>
      <c r="H1375" s="2">
        <f t="shared" si="27"/>
        <v>0.86000000001513399</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28388717.199999999</v>
      </c>
      <c r="D1376" s="1">
        <f>'RAS-funkcijski'!E82</f>
        <v>24464244.02</v>
      </c>
      <c r="E1376" s="1">
        <v>0</v>
      </c>
      <c r="F1376" s="1">
        <v>0</v>
      </c>
      <c r="G1376" s="2">
        <f t="shared" si="24"/>
        <v>6030742.0087199993</v>
      </c>
      <c r="H1376" s="2">
        <f t="shared" si="27"/>
        <v>0.2199999988079071</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28388717.199999999</v>
      </c>
      <c r="D1378" s="1">
        <f>'RAS-funkcijski'!E84</f>
        <v>24464244.02</v>
      </c>
      <c r="E1378" s="1">
        <v>0</v>
      </c>
      <c r="F1378" s="1">
        <v>0</v>
      </c>
      <c r="G1378" s="2">
        <f t="shared" si="24"/>
        <v>6185376.4192000004</v>
      </c>
      <c r="H1378" s="2">
        <f t="shared" si="27"/>
        <v>0.2199999988079071</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300750.45</v>
      </c>
      <c r="D1383" s="1">
        <f>'RAS-funkcijski'!E89</f>
        <v>587234.98</v>
      </c>
      <c r="E1383" s="1">
        <v>0</v>
      </c>
      <c r="F1383" s="1">
        <v>0</v>
      </c>
      <c r="G1383" s="2">
        <f t="shared" si="24"/>
        <v>125393.73485000001</v>
      </c>
      <c r="H1383" s="2">
        <f t="shared" si="27"/>
        <v>0.47000000003026798</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252773.81</v>
      </c>
      <c r="D1398" s="1">
        <f>'RAS-funkcijski'!E104</f>
        <v>521559.11</v>
      </c>
      <c r="E1398" s="1">
        <v>0</v>
      </c>
      <c r="F1398" s="1">
        <v>0</v>
      </c>
      <c r="G1398" s="2">
        <f t="shared" si="24"/>
        <v>129589.20300000001</v>
      </c>
      <c r="H1398" s="2">
        <f t="shared" si="27"/>
        <v>0.29999999998835847</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47976.639999999999</v>
      </c>
      <c r="D1400" s="1">
        <f>'RAS-funkcijski'!E106</f>
        <v>65675.87</v>
      </c>
      <c r="E1400" s="1">
        <v>0</v>
      </c>
      <c r="F1400" s="1">
        <v>0</v>
      </c>
      <c r="G1400" s="2">
        <f t="shared" si="24"/>
        <v>18291.494759999998</v>
      </c>
      <c r="H1400" s="2">
        <f t="shared" si="27"/>
        <v>0.49000000000523869</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9884752.7100000009</v>
      </c>
      <c r="D1401" s="1">
        <f>'RAS-funkcijski'!E107</f>
        <v>10585023.140000001</v>
      </c>
      <c r="E1401" s="1">
        <v>0</v>
      </c>
      <c r="F1401" s="1">
        <v>0</v>
      </c>
      <c r="G1401" s="2">
        <f t="shared" si="24"/>
        <v>3198644.2959700003</v>
      </c>
      <c r="H1401" s="2">
        <f t="shared" si="27"/>
        <v>0.42999999970197678</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5463058.71</v>
      </c>
      <c r="D1402" s="1">
        <f>'RAS-funkcijski'!E108</f>
        <v>5614340.1500000004</v>
      </c>
      <c r="E1402" s="1">
        <v>0</v>
      </c>
      <c r="F1402" s="1">
        <v>0</v>
      </c>
      <c r="G1402" s="2">
        <f t="shared" si="24"/>
        <v>1735940.8570400001</v>
      </c>
      <c r="H1402" s="2">
        <f t="shared" si="27"/>
        <v>0.44000000040978193</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4421694</v>
      </c>
      <c r="D1403" s="1">
        <f>'RAS-funkcijski'!E109</f>
        <v>4970682.99</v>
      </c>
      <c r="E1403" s="1">
        <v>0</v>
      </c>
      <c r="F1403" s="1">
        <v>0</v>
      </c>
      <c r="G1403" s="2">
        <f t="shared" si="24"/>
        <v>1508121.2979000001</v>
      </c>
      <c r="H1403" s="2">
        <f t="shared" si="27"/>
        <v>9.9999997764825821E-3</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30566696.160000004</v>
      </c>
      <c r="D1408" s="1">
        <f>'RAS-funkcijski'!E114</f>
        <v>36732115.640000001</v>
      </c>
      <c r="E1408" s="1">
        <v>0</v>
      </c>
      <c r="F1408" s="1">
        <v>0</v>
      </c>
      <c r="G1408" s="2">
        <f t="shared" si="24"/>
        <v>11443402.0184</v>
      </c>
      <c r="H1408" s="2">
        <f t="shared" si="27"/>
        <v>0.52000000327825546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29169580.950000003</v>
      </c>
      <c r="D1409" s="1">
        <f>'RAS-funkcijski'!E115</f>
        <v>34457448.039999999</v>
      </c>
      <c r="E1409" s="1">
        <v>0</v>
      </c>
      <c r="F1409" s="1">
        <v>0</v>
      </c>
      <c r="G1409" s="2">
        <f t="shared" si="24"/>
        <v>10887376.95033</v>
      </c>
      <c r="H1409" s="2">
        <f t="shared" si="27"/>
        <v>8.999999612569809E-2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10204425.1</v>
      </c>
      <c r="D1410" s="1">
        <f>'RAS-funkcijski'!E116</f>
        <v>12277746.83</v>
      </c>
      <c r="E1410" s="1">
        <v>0</v>
      </c>
      <c r="F1410" s="1">
        <v>0</v>
      </c>
      <c r="G1410" s="2">
        <f t="shared" si="24"/>
        <v>3893110.9011199996</v>
      </c>
      <c r="H1410" s="2">
        <f t="shared" si="27"/>
        <v>0.26999999955296516</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18965155.850000001</v>
      </c>
      <c r="D1411" s="1">
        <f>'RAS-funkcijski'!E117</f>
        <v>22179701.210000001</v>
      </c>
      <c r="E1411" s="1">
        <v>0</v>
      </c>
      <c r="F1411" s="1">
        <v>0</v>
      </c>
      <c r="G1411" s="2">
        <f t="shared" si="24"/>
        <v>7155675.0845100004</v>
      </c>
      <c r="H1411" s="2">
        <f t="shared" si="27"/>
        <v>0.35999999940395355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971030.27</v>
      </c>
      <c r="D1420" s="1">
        <f>'RAS-funkcijski'!E126</f>
        <v>1982184.64</v>
      </c>
      <c r="E1420" s="1">
        <v>0</v>
      </c>
      <c r="F1420" s="1">
        <v>0</v>
      </c>
      <c r="G1420" s="2">
        <f t="shared" si="24"/>
        <v>602118.74509999994</v>
      </c>
      <c r="H1420" s="2">
        <f t="shared" si="27"/>
        <v>0.63000000012107193</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426084.94</v>
      </c>
      <c r="D1422" s="1">
        <f>'RAS-funkcijski'!E128</f>
        <v>292482.96000000002</v>
      </c>
      <c r="E1422" s="1">
        <v>0</v>
      </c>
      <c r="F1422" s="1">
        <v>0</v>
      </c>
      <c r="G1422" s="2">
        <f t="shared" si="24"/>
        <v>125370.30664</v>
      </c>
      <c r="H1422" s="2">
        <f t="shared" si="27"/>
        <v>9.9999999976716936E-2</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2308665.71</v>
      </c>
      <c r="D1423" s="1">
        <f>'RAS-funkcijski'!E129</f>
        <v>2582062.2400000002</v>
      </c>
      <c r="E1423" s="1">
        <v>0</v>
      </c>
      <c r="F1423" s="1">
        <v>0</v>
      </c>
      <c r="G1423" s="2">
        <f t="shared" si="24"/>
        <v>934098.77375000005</v>
      </c>
      <c r="H1423" s="2">
        <f t="shared" si="27"/>
        <v>0.53000000026077032</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815842.67</v>
      </c>
      <c r="D1424" s="1">
        <f>'RAS-funkcijski'!E130</f>
        <v>1142626.1000000001</v>
      </c>
      <c r="E1424" s="1">
        <v>0</v>
      </c>
      <c r="F1424" s="1">
        <v>0</v>
      </c>
      <c r="G1424" s="2">
        <f t="shared" si="24"/>
        <v>390737.95362000004</v>
      </c>
      <c r="H1424" s="2">
        <f t="shared" si="27"/>
        <v>0.43000000005122274</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815842.67</v>
      </c>
      <c r="D1426" s="1">
        <f>'RAS-funkcijski'!E132</f>
        <v>1142626.1000000001</v>
      </c>
      <c r="E1426" s="1">
        <v>0</v>
      </c>
      <c r="F1426" s="1">
        <v>0</v>
      </c>
      <c r="G1426" s="2">
        <f t="shared" si="24"/>
        <v>396940.14336000005</v>
      </c>
      <c r="H1426" s="2">
        <f t="shared" si="27"/>
        <v>0.43000000005122274</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457951.82</v>
      </c>
      <c r="D1427" s="1">
        <f>'RAS-funkcijski'!E133</f>
        <v>436447.98</v>
      </c>
      <c r="E1427" s="1">
        <v>0</v>
      </c>
      <c r="F1427" s="1">
        <v>0</v>
      </c>
      <c r="G1427" s="2">
        <f t="shared" si="24"/>
        <v>171679.36362000002</v>
      </c>
      <c r="H1427" s="2">
        <f t="shared" si="27"/>
        <v>0.20000000001164153</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440563.4</v>
      </c>
      <c r="D1429" s="1">
        <f>'RAS-funkcijski'!E135</f>
        <v>438364.19</v>
      </c>
      <c r="E1429" s="1">
        <v>0</v>
      </c>
      <c r="F1429" s="1">
        <v>0</v>
      </c>
      <c r="G1429" s="2">
        <f t="shared" si="24"/>
        <v>172565.22318</v>
      </c>
      <c r="H1429" s="2">
        <f t="shared" si="27"/>
        <v>0.59000000002561137</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4628.7</v>
      </c>
      <c r="D1431" s="1">
        <f>'RAS-funkcijski'!E137</f>
        <v>1509.06</v>
      </c>
      <c r="E1431" s="1">
        <v>0</v>
      </c>
      <c r="F1431" s="1">
        <v>0</v>
      </c>
      <c r="G1431" s="2">
        <f t="shared" si="24"/>
        <v>1017.0270600000001</v>
      </c>
      <c r="H1431" s="2">
        <f t="shared" si="27"/>
        <v>0.36000000000012733</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589679.12</v>
      </c>
      <c r="D1434" s="1">
        <f>'RAS-funkcijski'!E140</f>
        <v>563114.91</v>
      </c>
      <c r="E1434" s="1">
        <v>0</v>
      </c>
      <c r="F1434" s="1">
        <v>0</v>
      </c>
      <c r="G1434" s="2">
        <f t="shared" si="24"/>
        <v>233363.61584000001</v>
      </c>
      <c r="H1434" s="2">
        <f t="shared" si="27"/>
        <v>0.2099999999627471</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89254698.280000001</v>
      </c>
      <c r="D1435" s="13">
        <f>'RAS-funkcijski'!E141</f>
        <v>93692818.149999991</v>
      </c>
      <c r="E1435" s="13">
        <v>0</v>
      </c>
      <c r="F1435" s="13">
        <v>0</v>
      </c>
      <c r="G1435" s="14">
        <f t="shared" si="24"/>
        <v>37899725.837459996</v>
      </c>
      <c r="H1435" s="14">
        <f t="shared" si="27"/>
        <v>0.42999999225139618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3754096.25</v>
      </c>
      <c r="D1436" s="6">
        <f>'P-VRIO'!E5</f>
        <v>604750.98</v>
      </c>
      <c r="E1436" s="6">
        <v>0</v>
      </c>
      <c r="F1436" s="6">
        <v>0</v>
      </c>
      <c r="G1436" s="7">
        <f t="shared" si="24"/>
        <v>4963.5982100000001</v>
      </c>
      <c r="H1436" s="7">
        <f t="shared" si="27"/>
        <v>0.27000000001862645</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24424.240000000002</v>
      </c>
      <c r="D1437" s="1">
        <f>'P-VRIO'!E6</f>
        <v>39162.239999999998</v>
      </c>
      <c r="E1437" s="1">
        <v>0</v>
      </c>
      <c r="F1437" s="1">
        <v>0</v>
      </c>
      <c r="G1437" s="2">
        <f t="shared" si="24"/>
        <v>205.49743999999998</v>
      </c>
      <c r="H1437" s="2">
        <f t="shared" si="27"/>
        <v>0.47999999999956344</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24424.240000000002</v>
      </c>
      <c r="D1438" s="1">
        <f>'P-VRIO'!E7</f>
        <v>39162.239999999998</v>
      </c>
      <c r="E1438" s="1">
        <v>0</v>
      </c>
      <c r="F1438" s="1">
        <v>0</v>
      </c>
      <c r="G1438" s="2">
        <f t="shared" si="24"/>
        <v>308.24615999999997</v>
      </c>
      <c r="H1438" s="2">
        <f t="shared" si="27"/>
        <v>0.47999999999956344</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24424.240000000002</v>
      </c>
      <c r="D1440" s="1">
        <f>'P-VRIO'!E9</f>
        <v>39162.239999999998</v>
      </c>
      <c r="E1440" s="1">
        <v>0</v>
      </c>
      <c r="F1440" s="1">
        <v>0</v>
      </c>
      <c r="G1440" s="2">
        <f t="shared" si="24"/>
        <v>513.74360000000001</v>
      </c>
      <c r="H1440" s="2">
        <f t="shared" si="27"/>
        <v>0.47999999999956344</v>
      </c>
      <c r="I1440" s="10">
        <f t="shared" si="28"/>
        <v>246.59692799977572</v>
      </c>
      <c r="J1440" s="2">
        <f>IF(AND(Skriveni!C1440&lt;&gt;0,Skriveni!D1440&lt;&gt;0),1,0)</f>
        <v>1</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3729672.01</v>
      </c>
      <c r="D1453" s="1">
        <f>'P-VRIO'!E22</f>
        <v>565588.74</v>
      </c>
      <c r="E1453" s="1">
        <v>0</v>
      </c>
      <c r="F1453" s="1">
        <v>0</v>
      </c>
      <c r="G1453" s="2">
        <f t="shared" si="24"/>
        <v>87495.290819999995</v>
      </c>
      <c r="H1453" s="2">
        <f t="shared" si="27"/>
        <v>0.26999999978579581</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3729672.01</v>
      </c>
      <c r="D1454" s="1">
        <f>'P-VRIO'!E23</f>
        <v>435945.1</v>
      </c>
      <c r="E1454" s="1">
        <v>0</v>
      </c>
      <c r="F1454" s="1">
        <v>0</v>
      </c>
      <c r="G1454" s="2">
        <f t="shared" si="24"/>
        <v>87429.681989999983</v>
      </c>
      <c r="H1454" s="2">
        <f t="shared" si="27"/>
        <v>0.10999999975319952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2635000</v>
      </c>
      <c r="D1455" s="1">
        <f>'P-VRIO'!E24</f>
        <v>430795.01</v>
      </c>
      <c r="E1455" s="1">
        <v>0</v>
      </c>
      <c r="F1455" s="1">
        <v>0</v>
      </c>
      <c r="G1455" s="2">
        <f t="shared" si="24"/>
        <v>69931.800400000007</v>
      </c>
      <c r="H1455" s="2">
        <f t="shared" si="27"/>
        <v>1.0000000009313226E-2</v>
      </c>
      <c r="I1455" s="10">
        <f t="shared" ref="I1455:I1460" si="30">G1455*H1455</f>
        <v>699.31800465129072</v>
      </c>
      <c r="J1455" s="2">
        <f>IF(AND(Skriveni!C1455&lt;&gt;0,Skriveni!D1455&lt;&gt;0),1,0)</f>
        <v>1</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1094672.0099999998</v>
      </c>
      <c r="D1456" s="1">
        <f>'P-VRIO'!E25</f>
        <v>5150.0899999999965</v>
      </c>
      <c r="E1456" s="1">
        <v>0</v>
      </c>
      <c r="F1456" s="1">
        <v>0</v>
      </c>
      <c r="G1456" s="2">
        <f t="shared" si="24"/>
        <v>23204.415989999994</v>
      </c>
      <c r="H1456" s="2">
        <f t="shared" si="27"/>
        <v>9.9999999772990122E-2</v>
      </c>
      <c r="I1456" s="10">
        <f t="shared" si="30"/>
        <v>2320.4415937323679</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129643.64</v>
      </c>
      <c r="E1461" s="1">
        <v>0</v>
      </c>
      <c r="F1461" s="1">
        <v>0</v>
      </c>
      <c r="G1461" s="2">
        <f t="shared" si="24"/>
        <v>6741.4692799999993</v>
      </c>
      <c r="H1461" s="2">
        <f t="shared" si="27"/>
        <v>0.36000000000058208</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129643.64</v>
      </c>
      <c r="E1464" s="1">
        <v>0</v>
      </c>
      <c r="F1464" s="1">
        <v>0</v>
      </c>
      <c r="G1464" s="2">
        <f t="shared" si="24"/>
        <v>7519.3311200000007</v>
      </c>
      <c r="H1464" s="2">
        <f t="shared" si="27"/>
        <v>0.36000000000058208</v>
      </c>
      <c r="I1464" s="10">
        <f t="shared" si="31"/>
        <v>2706.959203204377</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100527.49</v>
      </c>
      <c r="E1469" s="1">
        <v>0</v>
      </c>
      <c r="F1469" s="1">
        <v>0</v>
      </c>
      <c r="G1469" s="2">
        <f t="shared" si="24"/>
        <v>6835.8693200000007</v>
      </c>
      <c r="H1469" s="2">
        <f t="shared" si="27"/>
        <v>0.49000000000523869</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100527.49</v>
      </c>
      <c r="E1475" s="1">
        <v>0</v>
      </c>
      <c r="F1475" s="1">
        <v>0</v>
      </c>
      <c r="G1475" s="2">
        <f t="shared" si="24"/>
        <v>8042.1992000000009</v>
      </c>
      <c r="H1475" s="2">
        <f t="shared" si="27"/>
        <v>0.49000000000523869</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100527.49</v>
      </c>
      <c r="E1476" s="1">
        <v>0</v>
      </c>
      <c r="F1476" s="1">
        <v>0</v>
      </c>
      <c r="G1476" s="2">
        <f t="shared" si="24"/>
        <v>8243.2541799999999</v>
      </c>
      <c r="H1476" s="2">
        <f t="shared" si="27"/>
        <v>0.49000000000523869</v>
      </c>
      <c r="I1476" s="10">
        <f t="shared" ref="I1476:I1479" si="33">G1476*H1476</f>
        <v>4039.1945482431838</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20652827</v>
      </c>
      <c r="D1480" s="6"/>
      <c r="E1480" s="6">
        <v>0</v>
      </c>
      <c r="F1480" s="6">
        <v>0</v>
      </c>
      <c r="G1480" s="7">
        <f t="shared" ref="G1480:G1580" si="34">B1480/1000*C1480</f>
        <v>20652.827000000001</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105489703.76000002</v>
      </c>
      <c r="D1481" s="1">
        <v>0</v>
      </c>
      <c r="E1481" s="1">
        <v>0</v>
      </c>
      <c r="F1481" s="1">
        <v>0</v>
      </c>
      <c r="G1481" s="2">
        <f t="shared" si="34"/>
        <v>210979.40752000004</v>
      </c>
      <c r="H1481" s="2">
        <f t="shared" si="35"/>
        <v>0.23999997973442078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237326.59</v>
      </c>
      <c r="D1482" s="1">
        <v>0</v>
      </c>
      <c r="E1482" s="1">
        <v>0</v>
      </c>
      <c r="F1482" s="1">
        <v>0</v>
      </c>
      <c r="G1482" s="2">
        <f t="shared" si="34"/>
        <v>711.97977000000003</v>
      </c>
      <c r="H1482" s="2">
        <f t="shared" si="35"/>
        <v>0.41000000000349246</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76738480.550000012</v>
      </c>
      <c r="D1483" s="1">
        <v>0</v>
      </c>
      <c r="E1483" s="1">
        <v>0</v>
      </c>
      <c r="F1483" s="1">
        <v>0</v>
      </c>
      <c r="G1483" s="2">
        <f t="shared" si="34"/>
        <v>306953.92220000003</v>
      </c>
      <c r="H1483" s="2">
        <f t="shared" si="35"/>
        <v>0.44999998807907104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35443867.920000002</v>
      </c>
      <c r="D1484" s="1">
        <v>0</v>
      </c>
      <c r="E1484" s="1">
        <v>0</v>
      </c>
      <c r="F1484" s="1">
        <v>0</v>
      </c>
      <c r="G1484" s="2">
        <f t="shared" si="34"/>
        <v>177219.33960000001</v>
      </c>
      <c r="H1484" s="2">
        <f t="shared" si="35"/>
        <v>7.9999998211860657E-2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19574117.140000001</v>
      </c>
      <c r="D1485" s="1">
        <v>0</v>
      </c>
      <c r="E1485" s="1">
        <v>0</v>
      </c>
      <c r="F1485" s="1">
        <v>0</v>
      </c>
      <c r="G1485" s="2">
        <f t="shared" si="34"/>
        <v>117444.70284000001</v>
      </c>
      <c r="H1485" s="2">
        <f t="shared" si="35"/>
        <v>0.14000000059604645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213010.13</v>
      </c>
      <c r="D1486" s="1">
        <v>0</v>
      </c>
      <c r="E1486" s="1">
        <v>0</v>
      </c>
      <c r="F1486" s="1">
        <v>0</v>
      </c>
      <c r="G1486" s="2">
        <f t="shared" si="34"/>
        <v>1491.0709100000001</v>
      </c>
      <c r="H1486" s="2">
        <f t="shared" si="35"/>
        <v>0.13000000000465661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592522.11</v>
      </c>
      <c r="D1487" s="1">
        <v>0</v>
      </c>
      <c r="E1487" s="1">
        <v>0</v>
      </c>
      <c r="F1487" s="1">
        <v>0</v>
      </c>
      <c r="G1487" s="2">
        <f t="shared" si="34"/>
        <v>4740.17688</v>
      </c>
      <c r="H1487" s="2">
        <f t="shared" si="35"/>
        <v>0.10999999998603016</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1434876.05</v>
      </c>
      <c r="D1489" s="1">
        <v>0</v>
      </c>
      <c r="E1489" s="1">
        <v>0</v>
      </c>
      <c r="F1489" s="1">
        <v>0</v>
      </c>
      <c r="G1489" s="2">
        <f t="shared" si="34"/>
        <v>14348.7605</v>
      </c>
      <c r="H1489" s="2">
        <f t="shared" si="35"/>
        <v>5.0000000046566129E-2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7290933.2400000002</v>
      </c>
      <c r="D1490" s="1">
        <v>0</v>
      </c>
      <c r="E1490" s="1">
        <v>0</v>
      </c>
      <c r="F1490" s="1">
        <v>0</v>
      </c>
      <c r="G1490" s="2">
        <f t="shared" si="34"/>
        <v>80200.265639999998</v>
      </c>
      <c r="H1490" s="2">
        <f t="shared" si="35"/>
        <v>0.24000000022351742</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12189153.960000001</v>
      </c>
      <c r="D1491" s="1">
        <v>0</v>
      </c>
      <c r="E1491" s="1">
        <v>0</v>
      </c>
      <c r="F1491" s="1">
        <v>0</v>
      </c>
      <c r="G1491" s="2">
        <f t="shared" si="34"/>
        <v>146269.84752000001</v>
      </c>
      <c r="H1491" s="2">
        <f t="shared" si="35"/>
        <v>3.9999999105930328E-2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18937346.870000001</v>
      </c>
      <c r="D1492" s="1">
        <v>0</v>
      </c>
      <c r="E1492" s="1">
        <v>0</v>
      </c>
      <c r="F1492" s="1">
        <v>0</v>
      </c>
      <c r="G1492" s="2">
        <f t="shared" si="34"/>
        <v>246185.50930999999</v>
      </c>
      <c r="H1492" s="2">
        <f t="shared" si="35"/>
        <v>0.12999999895691872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9576549.75</v>
      </c>
      <c r="D1493" s="1">
        <v>0</v>
      </c>
      <c r="E1493" s="1">
        <v>0</v>
      </c>
      <c r="F1493" s="1">
        <v>0</v>
      </c>
      <c r="G1493" s="2">
        <f t="shared" si="34"/>
        <v>134071.69649999999</v>
      </c>
      <c r="H1493" s="2">
        <f t="shared" si="35"/>
        <v>0.25</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405139.26</v>
      </c>
      <c r="D1494" s="1">
        <v>0</v>
      </c>
      <c r="E1494" s="1">
        <v>0</v>
      </c>
      <c r="F1494" s="1">
        <v>0</v>
      </c>
      <c r="G1494" s="2">
        <f t="shared" si="34"/>
        <v>6077.0888999999997</v>
      </c>
      <c r="H1494" s="2">
        <f t="shared" si="35"/>
        <v>0.26000000000931323</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9171410.4900000002</v>
      </c>
      <c r="D1497" s="1">
        <v>0</v>
      </c>
      <c r="E1497" s="1">
        <v>0</v>
      </c>
      <c r="F1497" s="1">
        <v>0</v>
      </c>
      <c r="G1497" s="2">
        <f t="shared" si="34"/>
        <v>165085.38881999999</v>
      </c>
      <c r="H1497" s="2">
        <f t="shared" si="35"/>
        <v>0.49000000022351742</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103212201.51000001</v>
      </c>
      <c r="D1499" s="1">
        <v>0</v>
      </c>
      <c r="E1499" s="1">
        <v>0</v>
      </c>
      <c r="F1499" s="1">
        <v>0</v>
      </c>
      <c r="G1499" s="2">
        <f t="shared" si="34"/>
        <v>2064244.0302000002</v>
      </c>
      <c r="H1499" s="2">
        <f t="shared" si="35"/>
        <v>0.48999999463558197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209539.75</v>
      </c>
      <c r="D1500" s="1">
        <v>0</v>
      </c>
      <c r="E1500" s="1">
        <v>0</v>
      </c>
      <c r="F1500" s="1">
        <v>0</v>
      </c>
      <c r="G1500" s="2">
        <f t="shared" si="34"/>
        <v>4400.33475</v>
      </c>
      <c r="H1500" s="2">
        <f t="shared" si="35"/>
        <v>0.25</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77432812.140000001</v>
      </c>
      <c r="D1501" s="1">
        <v>0</v>
      </c>
      <c r="E1501" s="1">
        <v>0</v>
      </c>
      <c r="F1501" s="1">
        <v>0</v>
      </c>
      <c r="G1501" s="2">
        <f t="shared" si="34"/>
        <v>1703521.86708</v>
      </c>
      <c r="H1501" s="2">
        <f t="shared" si="35"/>
        <v>0.14000000059604645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34873018.539999999</v>
      </c>
      <c r="D1502" s="1">
        <v>0</v>
      </c>
      <c r="E1502" s="1">
        <v>0</v>
      </c>
      <c r="F1502" s="1">
        <v>0</v>
      </c>
      <c r="G1502" s="2">
        <f t="shared" si="34"/>
        <v>802079.42641999992</v>
      </c>
      <c r="H1502" s="2">
        <f t="shared" si="35"/>
        <v>0.46000000089406967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20576453.629999999</v>
      </c>
      <c r="D1503" s="1">
        <v>0</v>
      </c>
      <c r="E1503" s="1">
        <v>0</v>
      </c>
      <c r="F1503" s="1">
        <v>0</v>
      </c>
      <c r="G1503" s="2">
        <f t="shared" si="34"/>
        <v>493834.88711999997</v>
      </c>
      <c r="H1503" s="2">
        <f t="shared" si="35"/>
        <v>0.37000000104308128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212895.59</v>
      </c>
      <c r="D1504" s="1">
        <v>0</v>
      </c>
      <c r="E1504" s="1">
        <v>0</v>
      </c>
      <c r="F1504" s="1">
        <v>0</v>
      </c>
      <c r="G1504" s="2">
        <f t="shared" si="34"/>
        <v>5322.3897500000003</v>
      </c>
      <c r="H1504" s="2">
        <f t="shared" si="35"/>
        <v>0.41000000000349246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732666.08</v>
      </c>
      <c r="D1505" s="1">
        <v>0</v>
      </c>
      <c r="E1505" s="1">
        <v>0</v>
      </c>
      <c r="F1505" s="1">
        <v>0</v>
      </c>
      <c r="G1505" s="2">
        <f t="shared" si="34"/>
        <v>19049.318079999997</v>
      </c>
      <c r="H1505" s="2">
        <f t="shared" si="35"/>
        <v>7.9999999958090484E-2</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1358969.4</v>
      </c>
      <c r="D1507" s="1">
        <v>0</v>
      </c>
      <c r="E1507" s="1">
        <v>0</v>
      </c>
      <c r="F1507" s="1">
        <v>0</v>
      </c>
      <c r="G1507" s="2">
        <f t="shared" si="34"/>
        <v>38051.143199999999</v>
      </c>
      <c r="H1507" s="2">
        <f t="shared" si="35"/>
        <v>0.39999999990686774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7475657.8799999999</v>
      </c>
      <c r="D1508" s="1">
        <v>0</v>
      </c>
      <c r="E1508" s="1">
        <v>0</v>
      </c>
      <c r="F1508" s="1">
        <v>0</v>
      </c>
      <c r="G1508" s="2">
        <f t="shared" si="34"/>
        <v>216794.07852000001</v>
      </c>
      <c r="H1508" s="2">
        <f t="shared" si="35"/>
        <v>0.12000000011175871</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12203151.02</v>
      </c>
      <c r="D1509" s="1">
        <v>0</v>
      </c>
      <c r="E1509" s="1">
        <v>0</v>
      </c>
      <c r="F1509" s="1">
        <v>0</v>
      </c>
      <c r="G1509" s="2">
        <f t="shared" si="34"/>
        <v>366094.5306</v>
      </c>
      <c r="H1509" s="2">
        <f t="shared" si="35"/>
        <v>1.9999999552965164E-2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20816598.199999999</v>
      </c>
      <c r="D1510" s="1">
        <v>0</v>
      </c>
      <c r="E1510" s="1">
        <v>0</v>
      </c>
      <c r="F1510" s="1">
        <v>0</v>
      </c>
      <c r="G1510" s="2">
        <f t="shared" si="34"/>
        <v>645314.5442</v>
      </c>
      <c r="H1510" s="2">
        <f t="shared" si="35"/>
        <v>0.19999999925494194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4753251.42</v>
      </c>
      <c r="D1511" s="1">
        <v>0</v>
      </c>
      <c r="E1511" s="1">
        <v>0</v>
      </c>
      <c r="F1511" s="1">
        <v>0</v>
      </c>
      <c r="G1511" s="2">
        <f t="shared" si="34"/>
        <v>152104.04543999999</v>
      </c>
      <c r="H1511" s="2">
        <f t="shared" si="35"/>
        <v>0.41999999992549419</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405139.26</v>
      </c>
      <c r="D1512" s="1">
        <v>0</v>
      </c>
      <c r="E1512" s="1">
        <v>0</v>
      </c>
      <c r="F1512" s="1">
        <v>0</v>
      </c>
      <c r="G1512" s="2">
        <f t="shared" si="34"/>
        <v>13369.595580000001</v>
      </c>
      <c r="H1512" s="2">
        <f t="shared" si="35"/>
        <v>0.26000000000931323</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4348112.16</v>
      </c>
      <c r="D1515" s="1">
        <v>0</v>
      </c>
      <c r="E1515" s="1">
        <v>0</v>
      </c>
      <c r="F1515" s="1">
        <v>0</v>
      </c>
      <c r="G1515" s="2">
        <f t="shared" si="34"/>
        <v>156532.03776000001</v>
      </c>
      <c r="H1515" s="2">
        <f t="shared" si="35"/>
        <v>0.16000000014901161</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22930329.250000015</v>
      </c>
      <c r="D1517" s="1">
        <v>0</v>
      </c>
      <c r="E1517" s="1">
        <v>0</v>
      </c>
      <c r="F1517" s="1">
        <v>0</v>
      </c>
      <c r="G1517" s="2">
        <f t="shared" si="34"/>
        <v>871352.51150000049</v>
      </c>
      <c r="H1517" s="2">
        <f t="shared" si="35"/>
        <v>0.25000001490116119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2020963.9700000002</v>
      </c>
      <c r="D1518" s="1">
        <v>0</v>
      </c>
      <c r="E1518" s="1">
        <v>0</v>
      </c>
      <c r="F1518" s="1">
        <v>0</v>
      </c>
      <c r="G1518" s="2">
        <f t="shared" si="34"/>
        <v>78817.594830000002</v>
      </c>
      <c r="H1518" s="2">
        <f t="shared" si="35"/>
        <v>2.9999999795109034E-2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20637.170000000002</v>
      </c>
      <c r="D1519" s="1">
        <v>0</v>
      </c>
      <c r="E1519" s="1">
        <v>0</v>
      </c>
      <c r="F1519" s="1">
        <v>0</v>
      </c>
      <c r="G1519" s="2">
        <f t="shared" si="34"/>
        <v>825.48680000000013</v>
      </c>
      <c r="H1519" s="2">
        <f t="shared" si="35"/>
        <v>0.17000000000189175</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785.09</v>
      </c>
      <c r="D1520" s="1">
        <v>0</v>
      </c>
      <c r="E1520" s="1">
        <v>0</v>
      </c>
      <c r="F1520" s="1">
        <v>0</v>
      </c>
      <c r="G1520" s="2">
        <f t="shared" si="34"/>
        <v>32.188690000000001</v>
      </c>
      <c r="H1520" s="2">
        <f t="shared" si="35"/>
        <v>9.0000000000031832E-2</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6.88</v>
      </c>
      <c r="D1521" s="1">
        <v>0</v>
      </c>
      <c r="E1521" s="1">
        <v>0</v>
      </c>
      <c r="F1521" s="1">
        <v>0</v>
      </c>
      <c r="G1521" s="2">
        <f t="shared" si="34"/>
        <v>0.28895999999999999</v>
      </c>
      <c r="H1521" s="2">
        <f t="shared" si="35"/>
        <v>0.12000000000000011</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19845.2</v>
      </c>
      <c r="D1522" s="1">
        <v>0</v>
      </c>
      <c r="E1522" s="1">
        <v>0</v>
      </c>
      <c r="F1522" s="1">
        <v>0</v>
      </c>
      <c r="G1522" s="2">
        <f t="shared" si="34"/>
        <v>853.34359999999992</v>
      </c>
      <c r="H1522" s="2">
        <f t="shared" si="35"/>
        <v>0.2000000000007276</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1612350.6200000003</v>
      </c>
      <c r="D1524" s="1">
        <v>0</v>
      </c>
      <c r="E1524" s="1">
        <v>0</v>
      </c>
      <c r="F1524" s="1">
        <v>0</v>
      </c>
      <c r="G1524" s="2">
        <f t="shared" si="34"/>
        <v>72555.777900000016</v>
      </c>
      <c r="H1524" s="2">
        <f t="shared" si="35"/>
        <v>0.37999999965541065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1009352.4</v>
      </c>
      <c r="D1530" s="1">
        <v>0</v>
      </c>
      <c r="E1530" s="1">
        <v>0</v>
      </c>
      <c r="F1530" s="1">
        <v>0</v>
      </c>
      <c r="G1530" s="2">
        <f t="shared" si="34"/>
        <v>51476.972399999999</v>
      </c>
      <c r="H1530" s="2">
        <f t="shared" si="35"/>
        <v>0.40000000002328306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704832.73</v>
      </c>
      <c r="D1531" s="1">
        <v>0</v>
      </c>
      <c r="E1531" s="1">
        <v>0</v>
      </c>
      <c r="F1531" s="1">
        <v>0</v>
      </c>
      <c r="G1531" s="2">
        <f t="shared" si="34"/>
        <v>36651.301959999997</v>
      </c>
      <c r="H1531" s="2">
        <f t="shared" si="35"/>
        <v>0.27000000001862645</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200672.01</v>
      </c>
      <c r="D1532" s="1">
        <v>0</v>
      </c>
      <c r="E1532" s="1">
        <v>0</v>
      </c>
      <c r="F1532" s="1">
        <v>0</v>
      </c>
      <c r="G1532" s="2">
        <f t="shared" si="34"/>
        <v>10635.616529999999</v>
      </c>
      <c r="H1532" s="2">
        <f t="shared" si="35"/>
        <v>1.0000000009313226E-2</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101454.15</v>
      </c>
      <c r="D1533" s="1">
        <v>0</v>
      </c>
      <c r="E1533" s="1">
        <v>0</v>
      </c>
      <c r="F1533" s="1">
        <v>0</v>
      </c>
      <c r="G1533" s="2">
        <f t="shared" si="34"/>
        <v>5478.5240999999996</v>
      </c>
      <c r="H1533" s="2">
        <f t="shared" si="35"/>
        <v>0.14999999999417923</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2393.5100000000002</v>
      </c>
      <c r="D1534" s="1">
        <v>0</v>
      </c>
      <c r="E1534" s="1">
        <v>0</v>
      </c>
      <c r="F1534" s="1">
        <v>0</v>
      </c>
      <c r="G1534" s="2">
        <f t="shared" si="34"/>
        <v>131.64305000000002</v>
      </c>
      <c r="H1534" s="2">
        <f t="shared" si="35"/>
        <v>0.48999999999978172</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3762.14</v>
      </c>
      <c r="D1535" s="1">
        <v>0</v>
      </c>
      <c r="E1535" s="1">
        <v>0</v>
      </c>
      <c r="F1535" s="1">
        <v>0</v>
      </c>
      <c r="G1535" s="2">
        <f t="shared" si="34"/>
        <v>210.67983999999998</v>
      </c>
      <c r="H1535" s="2">
        <f t="shared" si="35"/>
        <v>0.13999999999987267</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295.08</v>
      </c>
      <c r="D1536" s="1">
        <v>0</v>
      </c>
      <c r="E1536" s="1">
        <v>0</v>
      </c>
      <c r="F1536" s="1">
        <v>0</v>
      </c>
      <c r="G1536" s="2">
        <f t="shared" si="34"/>
        <v>16.819559999999999</v>
      </c>
      <c r="H1536" s="2">
        <f t="shared" si="35"/>
        <v>7.9999999999984084E-2</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3467.06</v>
      </c>
      <c r="D1537" s="1">
        <v>0</v>
      </c>
      <c r="E1537" s="1">
        <v>0</v>
      </c>
      <c r="F1537" s="1">
        <v>0</v>
      </c>
      <c r="G1537" s="2">
        <f t="shared" si="34"/>
        <v>201.08948000000001</v>
      </c>
      <c r="H1537" s="2">
        <f t="shared" si="35"/>
        <v>5.999999999994543E-2</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82536.36</v>
      </c>
      <c r="D1550" s="1">
        <v>0</v>
      </c>
      <c r="E1550" s="1">
        <v>0</v>
      </c>
      <c r="F1550" s="1">
        <v>0</v>
      </c>
      <c r="G1550" s="2">
        <f t="shared" si="34"/>
        <v>5860.0815599999996</v>
      </c>
      <c r="H1550" s="2">
        <f t="shared" si="35"/>
        <v>0.36000000000058208</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31567.360000000001</v>
      </c>
      <c r="D1551" s="1">
        <v>0</v>
      </c>
      <c r="E1551" s="1">
        <v>0</v>
      </c>
      <c r="F1551" s="1">
        <v>0</v>
      </c>
      <c r="G1551" s="2">
        <f t="shared" si="34"/>
        <v>2272.8499199999997</v>
      </c>
      <c r="H1551" s="2">
        <f t="shared" si="35"/>
        <v>0.36000000000058208</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50969</v>
      </c>
      <c r="D1552" s="1">
        <v>0</v>
      </c>
      <c r="E1552" s="1">
        <v>0</v>
      </c>
      <c r="F1552" s="1">
        <v>0</v>
      </c>
      <c r="G1552" s="2">
        <f t="shared" si="34"/>
        <v>3720.7369999999996</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109760.38</v>
      </c>
      <c r="D1555" s="1">
        <v>0</v>
      </c>
      <c r="E1555" s="1">
        <v>0</v>
      </c>
      <c r="F1555" s="1">
        <v>0</v>
      </c>
      <c r="G1555" s="2">
        <f t="shared" si="34"/>
        <v>8341.7888800000001</v>
      </c>
      <c r="H1555" s="2">
        <f t="shared" si="35"/>
        <v>0.38000000000465661</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23652</v>
      </c>
      <c r="D1556" s="1">
        <v>0</v>
      </c>
      <c r="E1556" s="1">
        <v>0</v>
      </c>
      <c r="F1556" s="1">
        <v>0</v>
      </c>
      <c r="G1556" s="2">
        <f t="shared" si="34"/>
        <v>1821.204</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56942.7</v>
      </c>
      <c r="D1558" s="1">
        <v>0</v>
      </c>
      <c r="E1558" s="1">
        <v>0</v>
      </c>
      <c r="F1558" s="1">
        <v>0</v>
      </c>
      <c r="G1558" s="2">
        <f t="shared" si="34"/>
        <v>4498.4732999999997</v>
      </c>
      <c r="H1558" s="2">
        <f t="shared" si="35"/>
        <v>0.30000000000291038</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29165.68</v>
      </c>
      <c r="D1559" s="1">
        <v>0</v>
      </c>
      <c r="E1559" s="1">
        <v>0</v>
      </c>
      <c r="F1559" s="1">
        <v>0</v>
      </c>
      <c r="G1559" s="2">
        <f t="shared" si="34"/>
        <v>2333.2544000000003</v>
      </c>
      <c r="H1559" s="2">
        <f t="shared" si="35"/>
        <v>0.31999999999970896</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406939.34</v>
      </c>
      <c r="D1560" s="1">
        <v>0</v>
      </c>
      <c r="E1560" s="1">
        <v>0</v>
      </c>
      <c r="F1560" s="1">
        <v>0</v>
      </c>
      <c r="G1560" s="2">
        <f t="shared" si="34"/>
        <v>32962.086540000004</v>
      </c>
      <c r="H1560" s="2">
        <f t="shared" si="35"/>
        <v>0.34000000002561137</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389795.53</v>
      </c>
      <c r="D1561" s="1">
        <v>0</v>
      </c>
      <c r="E1561" s="1">
        <v>0</v>
      </c>
      <c r="F1561" s="1">
        <v>0</v>
      </c>
      <c r="G1561" s="2">
        <f t="shared" si="34"/>
        <v>31963.233460000003</v>
      </c>
      <c r="H1561" s="2">
        <f t="shared" si="35"/>
        <v>0.46999999997206032</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8622.16</v>
      </c>
      <c r="D1562" s="1">
        <v>0</v>
      </c>
      <c r="E1562" s="1">
        <v>0</v>
      </c>
      <c r="F1562" s="1">
        <v>0</v>
      </c>
      <c r="G1562" s="2">
        <f t="shared" si="34"/>
        <v>715.63927999999999</v>
      </c>
      <c r="H1562" s="2">
        <f t="shared" si="35"/>
        <v>0.15999999999985448</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6569.07</v>
      </c>
      <c r="D1563" s="1">
        <v>0</v>
      </c>
      <c r="E1563" s="1">
        <v>0</v>
      </c>
      <c r="F1563" s="1">
        <v>0</v>
      </c>
      <c r="G1563" s="2">
        <f t="shared" si="34"/>
        <v>551.80187999999998</v>
      </c>
      <c r="H1563" s="2">
        <f t="shared" si="35"/>
        <v>6.9999999999708962E-2</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1952.58</v>
      </c>
      <c r="D1564" s="1">
        <v>0</v>
      </c>
      <c r="E1564" s="1">
        <v>0</v>
      </c>
      <c r="F1564" s="1">
        <v>0</v>
      </c>
      <c r="G1564" s="2">
        <f t="shared" si="34"/>
        <v>165.9693</v>
      </c>
      <c r="H1564" s="2">
        <f t="shared" si="35"/>
        <v>0.42000000000007276</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387976.18</v>
      </c>
      <c r="D1565" s="1">
        <v>0</v>
      </c>
      <c r="E1565" s="1">
        <v>0</v>
      </c>
      <c r="F1565" s="1">
        <v>0</v>
      </c>
      <c r="G1565" s="2">
        <f t="shared" si="34"/>
        <v>33365.951479999996</v>
      </c>
      <c r="H1565" s="2">
        <f t="shared" si="35"/>
        <v>0.17999999999301508</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203989.88</v>
      </c>
      <c r="D1566" s="1">
        <v>0</v>
      </c>
      <c r="E1566" s="1">
        <v>0</v>
      </c>
      <c r="F1566" s="1">
        <v>0</v>
      </c>
      <c r="G1566" s="2">
        <f t="shared" si="34"/>
        <v>17747.119559999999</v>
      </c>
      <c r="H1566" s="2">
        <f t="shared" si="35"/>
        <v>0.11999999999534339</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50797.74</v>
      </c>
      <c r="D1567" s="1">
        <v>0</v>
      </c>
      <c r="E1567" s="1">
        <v>0</v>
      </c>
      <c r="F1567" s="1">
        <v>0</v>
      </c>
      <c r="G1567" s="2">
        <f t="shared" si="34"/>
        <v>4470.2011199999997</v>
      </c>
      <c r="H1567" s="2">
        <f t="shared" si="35"/>
        <v>0.26000000000203727</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36582.550000000003</v>
      </c>
      <c r="D1568" s="1">
        <v>0</v>
      </c>
      <c r="E1568" s="1">
        <v>0</v>
      </c>
      <c r="F1568" s="1">
        <v>0</v>
      </c>
      <c r="G1568" s="2">
        <f t="shared" si="34"/>
        <v>3255.8469500000001</v>
      </c>
      <c r="H1568" s="2">
        <f t="shared" si="35"/>
        <v>0.44999999999708962</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96606.01</v>
      </c>
      <c r="D1569" s="1">
        <v>0</v>
      </c>
      <c r="E1569" s="1">
        <v>0</v>
      </c>
      <c r="F1569" s="1">
        <v>0</v>
      </c>
      <c r="G1569" s="2">
        <f t="shared" si="34"/>
        <v>8694.5409</v>
      </c>
      <c r="H1569" s="2">
        <f t="shared" si="35"/>
        <v>9.9999999947613105E-3</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20909365.280000001</v>
      </c>
      <c r="D1576" s="1">
        <v>0</v>
      </c>
      <c r="E1576" s="1">
        <v>0</v>
      </c>
      <c r="F1576" s="1">
        <v>0</v>
      </c>
      <c r="G1576" s="2">
        <f t="shared" si="34"/>
        <v>2028208.4321600001</v>
      </c>
      <c r="H1576" s="2">
        <f t="shared" si="35"/>
        <v>0.2800000011920929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102902.9</v>
      </c>
      <c r="D1577" s="1">
        <v>0</v>
      </c>
      <c r="E1577" s="1">
        <v>0</v>
      </c>
      <c r="F1577" s="1">
        <v>0</v>
      </c>
      <c r="G1577" s="2">
        <f t="shared" si="34"/>
        <v>10084.484199999999</v>
      </c>
      <c r="H1577" s="2">
        <f t="shared" si="35"/>
        <v>0.10000000000582077</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5742845.8099999996</v>
      </c>
      <c r="D1578" s="1">
        <v>0</v>
      </c>
      <c r="E1578" s="1">
        <v>0</v>
      </c>
      <c r="F1578" s="1">
        <v>0</v>
      </c>
      <c r="G1578" s="2">
        <f t="shared" si="34"/>
        <v>568541.73519000004</v>
      </c>
      <c r="H1578" s="2">
        <f t="shared" si="35"/>
        <v>0.19000000040978193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1049304.6299999999</v>
      </c>
      <c r="D1579" s="1">
        <v>0</v>
      </c>
      <c r="E1579" s="1">
        <v>0</v>
      </c>
      <c r="F1579" s="1">
        <v>0</v>
      </c>
      <c r="G1579" s="2">
        <f t="shared" si="34"/>
        <v>104930.46299999999</v>
      </c>
      <c r="H1579" s="2">
        <f t="shared" si="35"/>
        <v>0.37000000011175871</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14014311.939999999</v>
      </c>
      <c r="D1580" s="13">
        <v>0</v>
      </c>
      <c r="E1580" s="13">
        <v>0</v>
      </c>
      <c r="F1580" s="13">
        <v>0</v>
      </c>
      <c r="G1580" s="14">
        <f t="shared" si="34"/>
        <v>1415445.5059400001</v>
      </c>
      <c r="H1580" s="14">
        <f t="shared" si="35"/>
        <v>6.0000000521540642E-2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35724</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87177598.979999989</v>
      </c>
      <c r="I16" s="170">
        <f>'PR-RAS'!E6</f>
        <v>101544819.10000001</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64700179.600000009</v>
      </c>
      <c r="I17" s="170">
        <f>'PR-RAS'!E151</f>
        <v>74514421.609999999</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9987937.9900000021</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4037833.4300000081</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262197079.34999996</v>
      </c>
      <c r="I20" s="173">
        <f>BILANCA!E7</f>
        <v>274832039.04000002</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75710582.349999994</v>
      </c>
      <c r="I21" s="175">
        <f>BILANCA!E68</f>
        <v>82563259.810000002</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20664766.359999999</v>
      </c>
      <c r="I22" s="175">
        <f>BILANCA!E176</f>
        <v>22943794.199999999</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317242895.33999997</v>
      </c>
      <c r="I23" s="177">
        <f>BILANCA!E237</f>
        <v>334451504.64999998</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6074719.2800000003</v>
      </c>
      <c r="I24" s="173">
        <f>'RAS-funkcijski'!E5</f>
        <v>6686586.8499999996</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4960008.3699999992</v>
      </c>
      <c r="I25" s="175">
        <f>'RAS-funkcijski'!E35</f>
        <v>4528528.13</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30566696.160000004</v>
      </c>
      <c r="I27" s="175">
        <f>'RAS-funkcijski'!E114</f>
        <v>36732115.640000001</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89254698.280000001</v>
      </c>
      <c r="I28" s="179">
        <f>'RAS-funkcijski'!E141</f>
        <v>93692818.149999991</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3754096.25</v>
      </c>
      <c r="I29" s="173">
        <f>'P-VRIO'!E5</f>
        <v>604750.98</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3729672.01</v>
      </c>
      <c r="I30" s="175">
        <f>'P-VRIO'!E22</f>
        <v>565588.74</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100527.49</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100527.49</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20652827</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22930329.250000015</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2020963.9700000002</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20909365.280000001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398" zoomScaleNormal="100" workbookViewId="0">
      <selection activeCell="D293" sqref="D29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87177598.979999989</v>
      </c>
      <c r="E6" s="51">
        <f>E7+E44+E50+E82+E106+E124+E133+E139</f>
        <v>101544819.10000001</v>
      </c>
      <c r="F6" s="52">
        <f t="shared" ref="F6:F131" si="0">IF(D6&lt;&gt;0,IF(E6/D6&gt;=100,"&gt;&gt;100",E6/D6*100),"-")</f>
        <v>116.48040355332118</v>
      </c>
    </row>
    <row r="7" spans="1:25" ht="12.75" customHeight="1" x14ac:dyDescent="0.2">
      <c r="A7" s="53">
        <v>61</v>
      </c>
      <c r="B7" s="294" t="s">
        <v>60</v>
      </c>
      <c r="C7" s="50" t="s">
        <v>61</v>
      </c>
      <c r="D7" s="51">
        <f t="shared" ref="D7:E7" si="1">D8+D17+D23+D29+D37+D40</f>
        <v>36753219.959999993</v>
      </c>
      <c r="E7" s="51">
        <f t="shared" si="1"/>
        <v>45511550.170000017</v>
      </c>
      <c r="F7" s="52">
        <f t="shared" si="0"/>
        <v>123.83010310261812</v>
      </c>
    </row>
    <row r="8" spans="1:25" ht="12.75" customHeight="1" x14ac:dyDescent="0.2">
      <c r="A8" s="53">
        <v>611</v>
      </c>
      <c r="B8" s="85" t="s">
        <v>62</v>
      </c>
      <c r="C8" s="50" t="s">
        <v>63</v>
      </c>
      <c r="D8" s="51">
        <f t="shared" ref="D8:E8" si="2">SUM(D9:D14)-D15-D16</f>
        <v>27694701.73</v>
      </c>
      <c r="E8" s="51">
        <f t="shared" si="2"/>
        <v>37193222.150000013</v>
      </c>
      <c r="F8" s="52">
        <f t="shared" si="0"/>
        <v>134.29724758404183</v>
      </c>
    </row>
    <row r="9" spans="1:25" ht="12.75" customHeight="1" x14ac:dyDescent="0.2">
      <c r="A9" s="53">
        <v>6111</v>
      </c>
      <c r="B9" s="85" t="s">
        <v>64</v>
      </c>
      <c r="C9" s="50" t="s">
        <v>65</v>
      </c>
      <c r="D9" s="242">
        <v>24248508.850000001</v>
      </c>
      <c r="E9" s="242">
        <v>32452402.98</v>
      </c>
      <c r="F9" s="52">
        <f t="shared" si="0"/>
        <v>133.83257164697778</v>
      </c>
    </row>
    <row r="10" spans="1:25" ht="12.75" customHeight="1" x14ac:dyDescent="0.2">
      <c r="A10" s="53">
        <v>6112</v>
      </c>
      <c r="B10" s="85" t="s">
        <v>66</v>
      </c>
      <c r="C10" s="50" t="s">
        <v>67</v>
      </c>
      <c r="D10" s="242">
        <v>1296579.28</v>
      </c>
      <c r="E10" s="242">
        <v>1840025.05</v>
      </c>
      <c r="F10" s="52">
        <f t="shared" si="0"/>
        <v>141.91380954352439</v>
      </c>
    </row>
    <row r="11" spans="1:25" ht="12.75" customHeight="1" x14ac:dyDescent="0.2">
      <c r="A11" s="53">
        <v>6113</v>
      </c>
      <c r="B11" s="85" t="s">
        <v>68</v>
      </c>
      <c r="C11" s="50" t="s">
        <v>69</v>
      </c>
      <c r="D11" s="242">
        <v>1705564.39</v>
      </c>
      <c r="E11" s="242">
        <v>2085278.27</v>
      </c>
      <c r="F11" s="52">
        <f t="shared" si="0"/>
        <v>122.26323920845931</v>
      </c>
    </row>
    <row r="12" spans="1:25" ht="12.75" customHeight="1" x14ac:dyDescent="0.2">
      <c r="A12" s="53">
        <v>6114</v>
      </c>
      <c r="B12" s="85" t="s">
        <v>70</v>
      </c>
      <c r="C12" s="50" t="s">
        <v>71</v>
      </c>
      <c r="D12" s="242">
        <v>2525879.31</v>
      </c>
      <c r="E12" s="242">
        <v>2997377.27</v>
      </c>
      <c r="F12" s="52">
        <f t="shared" si="0"/>
        <v>118.66668601834346</v>
      </c>
    </row>
    <row r="13" spans="1:25" ht="12.75" customHeight="1" x14ac:dyDescent="0.2">
      <c r="A13" s="53">
        <v>6115</v>
      </c>
      <c r="B13" s="85" t="s">
        <v>72</v>
      </c>
      <c r="C13" s="50" t="s">
        <v>73</v>
      </c>
      <c r="D13" s="242">
        <v>962822.95</v>
      </c>
      <c r="E13" s="242">
        <v>1457444.6</v>
      </c>
      <c r="F13" s="52">
        <f t="shared" si="0"/>
        <v>151.37202535523278</v>
      </c>
    </row>
    <row r="14" spans="1:25" ht="12.75" customHeight="1" x14ac:dyDescent="0.2">
      <c r="A14" s="53">
        <v>6116</v>
      </c>
      <c r="B14" s="85" t="s">
        <v>74</v>
      </c>
      <c r="C14" s="50" t="s">
        <v>75</v>
      </c>
      <c r="D14" s="242">
        <v>0</v>
      </c>
      <c r="E14" s="242">
        <v>56.42</v>
      </c>
      <c r="F14" s="52" t="str">
        <f t="shared" si="0"/>
        <v>-</v>
      </c>
    </row>
    <row r="15" spans="1:25" ht="12.75" customHeight="1" x14ac:dyDescent="0.2">
      <c r="A15" s="53">
        <v>6117</v>
      </c>
      <c r="B15" s="85" t="s">
        <v>76</v>
      </c>
      <c r="C15" s="50" t="s">
        <v>77</v>
      </c>
      <c r="D15" s="242">
        <v>3044653.05</v>
      </c>
      <c r="E15" s="242">
        <v>3639362.44</v>
      </c>
      <c r="F15" s="52">
        <f t="shared" si="0"/>
        <v>119.53291163996502</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8254137.5699999994</v>
      </c>
      <c r="E23" s="51">
        <f t="shared" si="4"/>
        <v>7356555.1800000006</v>
      </c>
      <c r="F23" s="52">
        <f t="shared" si="0"/>
        <v>89.125667189479628</v>
      </c>
    </row>
    <row r="24" spans="1:6" ht="12.75" customHeight="1" x14ac:dyDescent="0.2">
      <c r="A24" s="53">
        <v>6131</v>
      </c>
      <c r="B24" s="85" t="s">
        <v>94</v>
      </c>
      <c r="C24" s="50" t="s">
        <v>95</v>
      </c>
      <c r="D24" s="242">
        <v>463602.85</v>
      </c>
      <c r="E24" s="242">
        <v>529581.94999999995</v>
      </c>
      <c r="F24" s="52">
        <f t="shared" si="0"/>
        <v>114.23181501149098</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7790534.7199999997</v>
      </c>
      <c r="E27" s="242">
        <v>6826973.2300000004</v>
      </c>
      <c r="F27" s="52">
        <f t="shared" si="0"/>
        <v>87.631638589244361</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804360.33</v>
      </c>
      <c r="E29" s="51">
        <f t="shared" si="5"/>
        <v>961207.34</v>
      </c>
      <c r="F29" s="52">
        <f t="shared" si="0"/>
        <v>119.49959541142464</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803172.47</v>
      </c>
      <c r="E31" s="242">
        <v>961087.15</v>
      </c>
      <c r="F31" s="52">
        <f t="shared" si="0"/>
        <v>119.6613661322331</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1187.8599999999999</v>
      </c>
      <c r="E33" s="242">
        <v>120.19</v>
      </c>
      <c r="F33" s="52">
        <f t="shared" si="0"/>
        <v>10.11819574697355</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20.329999999999998</v>
      </c>
      <c r="E40" s="51">
        <f t="shared" si="7"/>
        <v>565.5</v>
      </c>
      <c r="F40" s="52">
        <f t="shared" si="0"/>
        <v>2781.6035415641909</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20.329999999999998</v>
      </c>
      <c r="E43" s="242">
        <v>565.5</v>
      </c>
      <c r="F43" s="52">
        <f t="shared" si="0"/>
        <v>2781.6035415641909</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27941968.93</v>
      </c>
      <c r="E50" s="51">
        <f>E51+E54+E59+E62+E65+E68+E71+E74+E77</f>
        <v>31518533.199999999</v>
      </c>
      <c r="F50" s="52">
        <f t="shared" si="0"/>
        <v>112.79997225306484</v>
      </c>
    </row>
    <row r="51" spans="1:6" ht="12.75" customHeight="1" x14ac:dyDescent="0.2">
      <c r="A51" s="53">
        <v>631</v>
      </c>
      <c r="B51" s="86" t="s">
        <v>148</v>
      </c>
      <c r="C51" s="50" t="s">
        <v>149</v>
      </c>
      <c r="D51" s="51">
        <f t="shared" ref="D51:E51" si="10">D52+D53</f>
        <v>12109.61</v>
      </c>
      <c r="E51" s="51">
        <f t="shared" si="10"/>
        <v>0</v>
      </c>
      <c r="F51" s="52">
        <f t="shared" si="0"/>
        <v>0</v>
      </c>
    </row>
    <row r="52" spans="1:6" ht="12.75" customHeight="1" x14ac:dyDescent="0.2">
      <c r="A52" s="53">
        <v>6311</v>
      </c>
      <c r="B52" s="86" t="s">
        <v>150</v>
      </c>
      <c r="C52" s="50" t="s">
        <v>151</v>
      </c>
      <c r="D52" s="242">
        <v>12109.61</v>
      </c>
      <c r="E52" s="242">
        <v>0</v>
      </c>
      <c r="F52" s="52">
        <f t="shared" si="0"/>
        <v>0</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958184.52</v>
      </c>
      <c r="E54" s="51">
        <f t="shared" si="11"/>
        <v>387021.79</v>
      </c>
      <c r="F54" s="52">
        <f t="shared" si="0"/>
        <v>40.391154513746471</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958184.52</v>
      </c>
      <c r="E57" s="242">
        <v>387021.79</v>
      </c>
      <c r="F57" s="52">
        <f t="shared" si="0"/>
        <v>40.391154513746471</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1297775.82</v>
      </c>
      <c r="E59" s="51">
        <f t="shared" si="12"/>
        <v>1285087.25</v>
      </c>
      <c r="F59" s="52">
        <f t="shared" si="0"/>
        <v>99.022283370944592</v>
      </c>
    </row>
    <row r="60" spans="1:6" ht="24" x14ac:dyDescent="0.2">
      <c r="A60" s="53">
        <v>6331</v>
      </c>
      <c r="B60" s="86" t="s">
        <v>166</v>
      </c>
      <c r="C60" s="50" t="s">
        <v>167</v>
      </c>
      <c r="D60" s="242">
        <v>803122.68</v>
      </c>
      <c r="E60" s="242">
        <v>856726.12</v>
      </c>
      <c r="F60" s="52">
        <f t="shared" si="0"/>
        <v>106.6743775683187</v>
      </c>
    </row>
    <row r="61" spans="1:6" ht="24" x14ac:dyDescent="0.2">
      <c r="A61" s="53">
        <v>6332</v>
      </c>
      <c r="B61" s="86" t="s">
        <v>168</v>
      </c>
      <c r="C61" s="50" t="s">
        <v>169</v>
      </c>
      <c r="D61" s="242">
        <v>494653.14</v>
      </c>
      <c r="E61" s="242">
        <v>428361.13</v>
      </c>
      <c r="F61" s="52">
        <f t="shared" si="0"/>
        <v>86.598283799431655</v>
      </c>
    </row>
    <row r="62" spans="1:6" ht="12.75" customHeight="1" x14ac:dyDescent="0.2">
      <c r="A62" s="53">
        <v>634</v>
      </c>
      <c r="B62" s="85" t="s">
        <v>170</v>
      </c>
      <c r="C62" s="50" t="s">
        <v>171</v>
      </c>
      <c r="D62" s="51">
        <f t="shared" ref="D62:E62" si="13">SUM(D63:D64)</f>
        <v>2694343.66</v>
      </c>
      <c r="E62" s="51">
        <f t="shared" si="13"/>
        <v>1419845.8199999998</v>
      </c>
      <c r="F62" s="52">
        <f t="shared" si="0"/>
        <v>52.697279900812646</v>
      </c>
    </row>
    <row r="63" spans="1:6" ht="12.75" customHeight="1" x14ac:dyDescent="0.2">
      <c r="A63" s="53">
        <v>6341</v>
      </c>
      <c r="B63" s="85" t="s">
        <v>172</v>
      </c>
      <c r="C63" s="50" t="s">
        <v>173</v>
      </c>
      <c r="D63" s="242">
        <v>517689.59999999998</v>
      </c>
      <c r="E63" s="242">
        <v>619845.81999999995</v>
      </c>
      <c r="F63" s="52">
        <f t="shared" si="0"/>
        <v>119.73310261593046</v>
      </c>
    </row>
    <row r="64" spans="1:6" ht="12.75" customHeight="1" x14ac:dyDescent="0.2">
      <c r="A64" s="53">
        <v>6342</v>
      </c>
      <c r="B64" s="85" t="s">
        <v>174</v>
      </c>
      <c r="C64" s="50" t="s">
        <v>175</v>
      </c>
      <c r="D64" s="242">
        <v>2176654.06</v>
      </c>
      <c r="E64" s="242">
        <v>800000</v>
      </c>
      <c r="F64" s="52">
        <f t="shared" si="0"/>
        <v>36.753658502812335</v>
      </c>
    </row>
    <row r="65" spans="1:6" ht="12.75" customHeight="1" x14ac:dyDescent="0.2">
      <c r="A65" s="53">
        <v>635</v>
      </c>
      <c r="B65" s="85" t="s">
        <v>176</v>
      </c>
      <c r="C65" s="50" t="s">
        <v>177</v>
      </c>
      <c r="D65" s="51">
        <f t="shared" ref="D65:E65" si="14">SUM(D66:D67)</f>
        <v>2219215.5099999998</v>
      </c>
      <c r="E65" s="51">
        <f t="shared" si="14"/>
        <v>1914639.51</v>
      </c>
      <c r="F65" s="52">
        <f t="shared" si="0"/>
        <v>86.275510484333267</v>
      </c>
    </row>
    <row r="66" spans="1:6" ht="12.75" customHeight="1" x14ac:dyDescent="0.2">
      <c r="A66" s="53">
        <v>6351</v>
      </c>
      <c r="B66" s="85" t="s">
        <v>178</v>
      </c>
      <c r="C66" s="50" t="s">
        <v>179</v>
      </c>
      <c r="D66" s="242">
        <v>1853849.43</v>
      </c>
      <c r="E66" s="242">
        <v>1639645.27</v>
      </c>
      <c r="F66" s="52">
        <f t="shared" si="0"/>
        <v>88.445439174636746</v>
      </c>
    </row>
    <row r="67" spans="1:6" ht="12.75" customHeight="1" x14ac:dyDescent="0.2">
      <c r="A67" s="53">
        <v>6352</v>
      </c>
      <c r="B67" s="85" t="s">
        <v>180</v>
      </c>
      <c r="C67" s="50" t="s">
        <v>181</v>
      </c>
      <c r="D67" s="242">
        <v>365366.08</v>
      </c>
      <c r="E67" s="242">
        <v>274994.24</v>
      </c>
      <c r="F67" s="52">
        <f t="shared" si="0"/>
        <v>75.26539956856422</v>
      </c>
    </row>
    <row r="68" spans="1:6" ht="24" x14ac:dyDescent="0.2">
      <c r="A68" s="53" t="s">
        <v>182</v>
      </c>
      <c r="B68" s="232" t="s">
        <v>183</v>
      </c>
      <c r="C68" s="50" t="s">
        <v>182</v>
      </c>
      <c r="D68" s="51">
        <f t="shared" ref="D68:E68" si="15">SUM(D69:D70)</f>
        <v>15626645.49</v>
      </c>
      <c r="E68" s="51">
        <f t="shared" si="15"/>
        <v>19587590.119999997</v>
      </c>
      <c r="F68" s="52">
        <f t="shared" si="0"/>
        <v>125.34737626533305</v>
      </c>
    </row>
    <row r="69" spans="1:6" ht="12.75" customHeight="1" x14ac:dyDescent="0.2">
      <c r="A69" s="53" t="s">
        <v>184</v>
      </c>
      <c r="B69" s="85" t="s">
        <v>185</v>
      </c>
      <c r="C69" s="50" t="s">
        <v>184</v>
      </c>
      <c r="D69" s="242">
        <v>15426409.4</v>
      </c>
      <c r="E69" s="242">
        <v>19349426.739999998</v>
      </c>
      <c r="F69" s="52">
        <f t="shared" si="0"/>
        <v>125.43052785828436</v>
      </c>
    </row>
    <row r="70" spans="1:6" ht="24" x14ac:dyDescent="0.2">
      <c r="A70" s="53" t="s">
        <v>186</v>
      </c>
      <c r="B70" s="85" t="s">
        <v>187</v>
      </c>
      <c r="C70" s="50" t="s">
        <v>186</v>
      </c>
      <c r="D70" s="242">
        <v>200236.09</v>
      </c>
      <c r="E70" s="242">
        <v>238163.38</v>
      </c>
      <c r="F70" s="52">
        <f t="shared" si="0"/>
        <v>118.94128575922554</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5133694.32</v>
      </c>
      <c r="E74" s="51">
        <f t="shared" si="17"/>
        <v>6924348.71</v>
      </c>
      <c r="F74" s="52">
        <f t="shared" si="0"/>
        <v>134.88042486331753</v>
      </c>
    </row>
    <row r="75" spans="1:6" ht="12.75" customHeight="1" x14ac:dyDescent="0.2">
      <c r="A75" s="53" t="s">
        <v>196</v>
      </c>
      <c r="B75" s="85" t="s">
        <v>197</v>
      </c>
      <c r="C75" s="50" t="s">
        <v>196</v>
      </c>
      <c r="D75" s="242">
        <v>1010339.69</v>
      </c>
      <c r="E75" s="242">
        <v>1811424.47</v>
      </c>
      <c r="F75" s="52">
        <f t="shared" si="0"/>
        <v>179.28865785724008</v>
      </c>
    </row>
    <row r="76" spans="1:6" ht="12.75" customHeight="1" x14ac:dyDescent="0.2">
      <c r="A76" s="53" t="s">
        <v>198</v>
      </c>
      <c r="B76" s="85" t="s">
        <v>199</v>
      </c>
      <c r="C76" s="50" t="s">
        <v>198</v>
      </c>
      <c r="D76" s="242">
        <v>4123354.63</v>
      </c>
      <c r="E76" s="242">
        <v>5112924.24</v>
      </c>
      <c r="F76" s="52">
        <f t="shared" si="0"/>
        <v>123.99913902142346</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4436893.8900000006</v>
      </c>
      <c r="E82" s="51">
        <f t="shared" si="19"/>
        <v>5068429.88</v>
      </c>
      <c r="F82" s="52">
        <f t="shared" si="0"/>
        <v>114.23374111838405</v>
      </c>
    </row>
    <row r="83" spans="1:6" ht="12.75" customHeight="1" x14ac:dyDescent="0.2">
      <c r="A83" s="53">
        <v>641</v>
      </c>
      <c r="B83" s="85" t="s">
        <v>212</v>
      </c>
      <c r="C83" s="50" t="s">
        <v>213</v>
      </c>
      <c r="D83" s="51">
        <f t="shared" ref="D83:E83" si="20">SUM(D84:D90)</f>
        <v>256823.92</v>
      </c>
      <c r="E83" s="51">
        <f t="shared" si="20"/>
        <v>759563.7300000001</v>
      </c>
      <c r="F83" s="52">
        <f t="shared" si="0"/>
        <v>295.75272038523519</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2142.7199999999998</v>
      </c>
      <c r="E85" s="242">
        <v>34470.85</v>
      </c>
      <c r="F85" s="52">
        <f t="shared" si="0"/>
        <v>1608.7426261947433</v>
      </c>
    </row>
    <row r="86" spans="1:6" ht="12.75" customHeight="1" x14ac:dyDescent="0.2">
      <c r="A86" s="53">
        <v>6414</v>
      </c>
      <c r="B86" s="85" t="s">
        <v>218</v>
      </c>
      <c r="C86" s="50" t="s">
        <v>219</v>
      </c>
      <c r="D86" s="242">
        <v>254469.45</v>
      </c>
      <c r="E86" s="242">
        <v>722013.17</v>
      </c>
      <c r="F86" s="52">
        <f t="shared" si="0"/>
        <v>283.73275063077313</v>
      </c>
    </row>
    <row r="87" spans="1:6" ht="12.75" customHeight="1" x14ac:dyDescent="0.2">
      <c r="A87" s="53">
        <v>6415</v>
      </c>
      <c r="B87" s="85" t="s">
        <v>220</v>
      </c>
      <c r="C87" s="50" t="s">
        <v>221</v>
      </c>
      <c r="D87" s="242">
        <v>211.7</v>
      </c>
      <c r="E87" s="242">
        <v>3079.54</v>
      </c>
      <c r="F87" s="52">
        <f t="shared" si="0"/>
        <v>1454.6717052432689</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0.05</v>
      </c>
      <c r="E90" s="242">
        <v>0.17</v>
      </c>
      <c r="F90" s="52">
        <f t="shared" si="0"/>
        <v>340</v>
      </c>
    </row>
    <row r="91" spans="1:6" ht="12.75" customHeight="1" x14ac:dyDescent="0.2">
      <c r="A91" s="53">
        <v>642</v>
      </c>
      <c r="B91" s="85" t="s">
        <v>228</v>
      </c>
      <c r="C91" s="50" t="s">
        <v>229</v>
      </c>
      <c r="D91" s="51">
        <f t="shared" ref="D91:E91" si="21">SUM(D92:D97)</f>
        <v>4180069.97</v>
      </c>
      <c r="E91" s="51">
        <f t="shared" si="21"/>
        <v>4308866.1499999994</v>
      </c>
      <c r="F91" s="52">
        <f t="shared" si="0"/>
        <v>103.08119674848409</v>
      </c>
    </row>
    <row r="92" spans="1:6" ht="12.75" customHeight="1" x14ac:dyDescent="0.2">
      <c r="A92" s="53">
        <v>6421</v>
      </c>
      <c r="B92" s="85" t="s">
        <v>230</v>
      </c>
      <c r="C92" s="50" t="s">
        <v>231</v>
      </c>
      <c r="D92" s="242">
        <v>264776.53000000003</v>
      </c>
      <c r="E92" s="242">
        <v>222273.71</v>
      </c>
      <c r="F92" s="52">
        <f t="shared" si="0"/>
        <v>83.947663337078993</v>
      </c>
    </row>
    <row r="93" spans="1:6" ht="12.75" customHeight="1" x14ac:dyDescent="0.2">
      <c r="A93" s="53">
        <v>6422</v>
      </c>
      <c r="B93" s="85" t="s">
        <v>232</v>
      </c>
      <c r="C93" s="50" t="s">
        <v>233</v>
      </c>
      <c r="D93" s="242">
        <v>3468535.62</v>
      </c>
      <c r="E93" s="242">
        <v>3659050.61</v>
      </c>
      <c r="F93" s="52">
        <f t="shared" si="0"/>
        <v>105.49266350045441</v>
      </c>
    </row>
    <row r="94" spans="1:6" ht="12.75" customHeight="1" x14ac:dyDescent="0.2">
      <c r="A94" s="53">
        <v>6423</v>
      </c>
      <c r="B94" s="85" t="s">
        <v>234</v>
      </c>
      <c r="C94" s="50" t="s">
        <v>235</v>
      </c>
      <c r="D94" s="242">
        <v>353272.96</v>
      </c>
      <c r="E94" s="242">
        <v>356880.74</v>
      </c>
      <c r="F94" s="52">
        <f t="shared" si="0"/>
        <v>101.02124430921631</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93484.86</v>
      </c>
      <c r="E97" s="242">
        <v>70661.09</v>
      </c>
      <c r="F97" s="52">
        <f t="shared" si="0"/>
        <v>75.585597496749727</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16843305.82</v>
      </c>
      <c r="E106" s="51">
        <f t="shared" si="23"/>
        <v>18325929.670000002</v>
      </c>
      <c r="F106" s="52">
        <f t="shared" si="0"/>
        <v>108.80245164366433</v>
      </c>
    </row>
    <row r="107" spans="1:6" ht="12.75" customHeight="1" x14ac:dyDescent="0.2">
      <c r="A107" s="53">
        <v>651</v>
      </c>
      <c r="B107" s="85" t="s">
        <v>260</v>
      </c>
      <c r="C107" s="50" t="s">
        <v>261</v>
      </c>
      <c r="D107" s="51">
        <f t="shared" ref="D107:E107" si="24">SUM(D108:D111)</f>
        <v>993347.90000000014</v>
      </c>
      <c r="E107" s="51">
        <f t="shared" si="24"/>
        <v>813273.3</v>
      </c>
      <c r="F107" s="52">
        <f t="shared" si="0"/>
        <v>81.871950401264243</v>
      </c>
    </row>
    <row r="108" spans="1:6" ht="12.75" customHeight="1" x14ac:dyDescent="0.2">
      <c r="A108" s="53">
        <v>6511</v>
      </c>
      <c r="B108" s="85" t="s">
        <v>262</v>
      </c>
      <c r="C108" s="50" t="s">
        <v>263</v>
      </c>
      <c r="D108" s="242">
        <v>72343.320000000007</v>
      </c>
      <c r="E108" s="242">
        <v>35237.96</v>
      </c>
      <c r="F108" s="52">
        <f t="shared" si="0"/>
        <v>48.70934870005965</v>
      </c>
    </row>
    <row r="109" spans="1:6" ht="12.75" customHeight="1" x14ac:dyDescent="0.2">
      <c r="A109" s="53">
        <v>6512</v>
      </c>
      <c r="B109" s="85" t="s">
        <v>264</v>
      </c>
      <c r="C109" s="50" t="s">
        <v>265</v>
      </c>
      <c r="D109" s="242">
        <v>514859.01</v>
      </c>
      <c r="E109" s="242">
        <v>282864.28000000003</v>
      </c>
      <c r="F109" s="52">
        <f t="shared" si="0"/>
        <v>54.940143710411135</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406145.57</v>
      </c>
      <c r="E111" s="242">
        <v>495171.06</v>
      </c>
      <c r="F111" s="52">
        <f t="shared" si="0"/>
        <v>121.91960138824116</v>
      </c>
    </row>
    <row r="112" spans="1:6" ht="12.75" customHeight="1" x14ac:dyDescent="0.2">
      <c r="A112" s="53">
        <v>652</v>
      </c>
      <c r="B112" s="85" t="s">
        <v>270</v>
      </c>
      <c r="C112" s="50" t="s">
        <v>271</v>
      </c>
      <c r="D112" s="51">
        <f t="shared" ref="D112:E112" si="25">SUM(D113:D119)</f>
        <v>2105730.21</v>
      </c>
      <c r="E112" s="51">
        <f t="shared" si="25"/>
        <v>2046827</v>
      </c>
      <c r="F112" s="52">
        <f t="shared" si="0"/>
        <v>97.202718101289904</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34182.78</v>
      </c>
      <c r="E114" s="242">
        <v>21266.16</v>
      </c>
      <c r="F114" s="52">
        <f t="shared" si="0"/>
        <v>62.213079217079482</v>
      </c>
    </row>
    <row r="115" spans="1:6" ht="12.75" customHeight="1" x14ac:dyDescent="0.2">
      <c r="A115" s="53">
        <v>6524</v>
      </c>
      <c r="B115" s="85" t="s">
        <v>276</v>
      </c>
      <c r="C115" s="50" t="s">
        <v>277</v>
      </c>
      <c r="D115" s="242">
        <v>6.09</v>
      </c>
      <c r="E115" s="242">
        <v>98.57</v>
      </c>
      <c r="F115" s="52">
        <f t="shared" si="0"/>
        <v>1618.5550082101806</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2071541.34</v>
      </c>
      <c r="E117" s="242">
        <v>2025462.27</v>
      </c>
      <c r="F117" s="52">
        <f t="shared" si="0"/>
        <v>97.77561426797304</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13744227.710000001</v>
      </c>
      <c r="E120" s="51">
        <f t="shared" si="26"/>
        <v>15465829.370000001</v>
      </c>
      <c r="F120" s="52">
        <f t="shared" si="0"/>
        <v>112.52599779576849</v>
      </c>
    </row>
    <row r="121" spans="1:6" ht="12.75" customHeight="1" x14ac:dyDescent="0.2">
      <c r="A121" s="53">
        <v>6531</v>
      </c>
      <c r="B121" s="85" t="s">
        <v>288</v>
      </c>
      <c r="C121" s="50" t="s">
        <v>289</v>
      </c>
      <c r="D121" s="242">
        <v>5358585.76</v>
      </c>
      <c r="E121" s="242">
        <v>6706126.3200000003</v>
      </c>
      <c r="F121" s="52">
        <f t="shared" si="0"/>
        <v>125.14731722796949</v>
      </c>
    </row>
    <row r="122" spans="1:6" ht="12.75" customHeight="1" x14ac:dyDescent="0.2">
      <c r="A122" s="53">
        <v>6532</v>
      </c>
      <c r="B122" s="85" t="s">
        <v>290</v>
      </c>
      <c r="C122" s="50" t="s">
        <v>291</v>
      </c>
      <c r="D122" s="242">
        <v>8385641.9500000002</v>
      </c>
      <c r="E122" s="242">
        <v>8759703.0500000007</v>
      </c>
      <c r="F122" s="52">
        <f t="shared" si="0"/>
        <v>104.46073302712382</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967684.27</v>
      </c>
      <c r="E124" s="51">
        <f t="shared" si="27"/>
        <v>865847.33000000007</v>
      </c>
      <c r="F124" s="52">
        <f t="shared" si="0"/>
        <v>89.476222445984376</v>
      </c>
    </row>
    <row r="125" spans="1:6" ht="12.75" customHeight="1" x14ac:dyDescent="0.2">
      <c r="A125" s="53">
        <v>661</v>
      </c>
      <c r="B125" s="86" t="s">
        <v>296</v>
      </c>
      <c r="C125" s="50" t="s">
        <v>297</v>
      </c>
      <c r="D125" s="51">
        <f t="shared" ref="D125:E125" si="28">SUM(D126:D127)</f>
        <v>785649.49</v>
      </c>
      <c r="E125" s="51">
        <f t="shared" si="28"/>
        <v>784250.06</v>
      </c>
      <c r="F125" s="52">
        <f t="shared" si="0"/>
        <v>99.82187603787537</v>
      </c>
    </row>
    <row r="126" spans="1:6" ht="12.75" customHeight="1" x14ac:dyDescent="0.2">
      <c r="A126" s="53">
        <v>6614</v>
      </c>
      <c r="B126" s="86" t="s">
        <v>298</v>
      </c>
      <c r="C126" s="50" t="s">
        <v>299</v>
      </c>
      <c r="D126" s="242">
        <v>10873.32</v>
      </c>
      <c r="E126" s="242">
        <v>2991.15</v>
      </c>
      <c r="F126" s="52">
        <f t="shared" si="0"/>
        <v>27.509077264349806</v>
      </c>
    </row>
    <row r="127" spans="1:6" ht="12.75" customHeight="1" x14ac:dyDescent="0.2">
      <c r="A127" s="53">
        <v>6615</v>
      </c>
      <c r="B127" s="86" t="s">
        <v>300</v>
      </c>
      <c r="C127" s="50" t="s">
        <v>301</v>
      </c>
      <c r="D127" s="242">
        <v>774776.17</v>
      </c>
      <c r="E127" s="242">
        <v>781258.91</v>
      </c>
      <c r="F127" s="52">
        <f t="shared" si="0"/>
        <v>100.83672423740136</v>
      </c>
    </row>
    <row r="128" spans="1:6" ht="24" x14ac:dyDescent="0.2">
      <c r="A128" s="53">
        <v>663</v>
      </c>
      <c r="B128" s="231" t="s">
        <v>302</v>
      </c>
      <c r="C128" s="50" t="s">
        <v>303</v>
      </c>
      <c r="D128" s="51">
        <f t="shared" ref="D128:E128" si="29">SUM(D129:D132)</f>
        <v>182034.78</v>
      </c>
      <c r="E128" s="51">
        <f t="shared" si="29"/>
        <v>81597.27</v>
      </c>
      <c r="F128" s="52">
        <f t="shared" si="0"/>
        <v>44.82509880804097</v>
      </c>
    </row>
    <row r="129" spans="1:6" ht="12.75" customHeight="1" x14ac:dyDescent="0.2">
      <c r="A129" s="53">
        <v>6631</v>
      </c>
      <c r="B129" s="86" t="s">
        <v>304</v>
      </c>
      <c r="C129" s="50" t="s">
        <v>305</v>
      </c>
      <c r="D129" s="242">
        <v>70045.17</v>
      </c>
      <c r="E129" s="242">
        <v>56734.68</v>
      </c>
      <c r="F129" s="52">
        <f t="shared" si="0"/>
        <v>80.997276471739596</v>
      </c>
    </row>
    <row r="130" spans="1:6" ht="12.75" customHeight="1" x14ac:dyDescent="0.2">
      <c r="A130" s="53">
        <v>6632</v>
      </c>
      <c r="B130" s="232" t="s">
        <v>306</v>
      </c>
      <c r="C130" s="50" t="s">
        <v>307</v>
      </c>
      <c r="D130" s="242">
        <v>111989.61</v>
      </c>
      <c r="E130" s="242">
        <v>24862.59</v>
      </c>
      <c r="F130" s="52">
        <f t="shared" si="0"/>
        <v>22.20080059212636</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234526.11000000002</v>
      </c>
      <c r="E139" s="51">
        <f t="shared" si="33"/>
        <v>254528.85</v>
      </c>
      <c r="F139" s="52">
        <f t="shared" si="31"/>
        <v>108.52900344443523</v>
      </c>
    </row>
    <row r="140" spans="1:6" ht="12.75" customHeight="1" x14ac:dyDescent="0.2">
      <c r="A140" s="53">
        <v>681</v>
      </c>
      <c r="B140" s="85" t="s">
        <v>326</v>
      </c>
      <c r="C140" s="50" t="s">
        <v>327</v>
      </c>
      <c r="D140" s="51">
        <f t="shared" ref="D140:E140" si="34">SUM(D141:D149)</f>
        <v>211938.82</v>
      </c>
      <c r="E140" s="51">
        <f t="shared" si="34"/>
        <v>214157.17</v>
      </c>
      <c r="F140" s="52">
        <f t="shared" si="31"/>
        <v>101.04669356939895</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211938.82</v>
      </c>
      <c r="E149" s="242">
        <v>214157.17</v>
      </c>
      <c r="F149" s="52">
        <f t="shared" si="31"/>
        <v>101.04669356939895</v>
      </c>
    </row>
    <row r="150" spans="1:6" ht="12.75" customHeight="1" x14ac:dyDescent="0.2">
      <c r="A150" s="53">
        <v>683</v>
      </c>
      <c r="B150" s="85" t="s">
        <v>346</v>
      </c>
      <c r="C150" s="50" t="s">
        <v>347</v>
      </c>
      <c r="D150" s="242">
        <v>22587.29</v>
      </c>
      <c r="E150" s="242">
        <v>40371.68</v>
      </c>
      <c r="F150" s="52">
        <f t="shared" si="31"/>
        <v>178.73627159344923</v>
      </c>
    </row>
    <row r="151" spans="1:6" ht="12.75" customHeight="1" x14ac:dyDescent="0.2">
      <c r="A151" s="53">
        <v>3</v>
      </c>
      <c r="B151" s="85" t="s">
        <v>348</v>
      </c>
      <c r="C151" s="50" t="s">
        <v>56</v>
      </c>
      <c r="D151" s="51">
        <f t="shared" ref="D151:E151" si="35">D152+D163+D196+D215+D224+D252+D263</f>
        <v>64700179.600000009</v>
      </c>
      <c r="E151" s="51">
        <f t="shared" si="35"/>
        <v>74514421.609999999</v>
      </c>
      <c r="F151" s="52">
        <f t="shared" si="31"/>
        <v>115.16880180344968</v>
      </c>
    </row>
    <row r="152" spans="1:6" ht="12.75" customHeight="1" x14ac:dyDescent="0.2">
      <c r="A152" s="53">
        <v>31</v>
      </c>
      <c r="B152" s="85" t="s">
        <v>349</v>
      </c>
      <c r="C152" s="50" t="s">
        <v>350</v>
      </c>
      <c r="D152" s="51">
        <f t="shared" ref="D152:E152" si="36">D153+D158+D159</f>
        <v>29594694.91</v>
      </c>
      <c r="E152" s="51">
        <f t="shared" si="36"/>
        <v>34852405.900000006</v>
      </c>
      <c r="F152" s="52">
        <f t="shared" si="31"/>
        <v>117.76572120776765</v>
      </c>
    </row>
    <row r="153" spans="1:6" ht="12.75" customHeight="1" x14ac:dyDescent="0.2">
      <c r="A153" s="53">
        <v>311</v>
      </c>
      <c r="B153" s="85" t="s">
        <v>351</v>
      </c>
      <c r="C153" s="50" t="s">
        <v>352</v>
      </c>
      <c r="D153" s="51">
        <f t="shared" ref="D153:E153" si="37">SUM(D154:D157)</f>
        <v>24328529.02</v>
      </c>
      <c r="E153" s="51">
        <f t="shared" si="37"/>
        <v>28431759.160000004</v>
      </c>
      <c r="F153" s="52">
        <f t="shared" si="31"/>
        <v>116.86591958201345</v>
      </c>
    </row>
    <row r="154" spans="1:6" ht="12.75" customHeight="1" x14ac:dyDescent="0.2">
      <c r="A154" s="53">
        <v>3111</v>
      </c>
      <c r="B154" s="85" t="s">
        <v>353</v>
      </c>
      <c r="C154" s="50" t="s">
        <v>354</v>
      </c>
      <c r="D154" s="242">
        <v>23935080.289999999</v>
      </c>
      <c r="E154" s="242">
        <v>27988525.170000002</v>
      </c>
      <c r="F154" s="52">
        <f t="shared" si="31"/>
        <v>116.93516307815987</v>
      </c>
    </row>
    <row r="155" spans="1:6" ht="12.75" customHeight="1" x14ac:dyDescent="0.2">
      <c r="A155" s="53">
        <v>3112</v>
      </c>
      <c r="B155" s="85" t="s">
        <v>355</v>
      </c>
      <c r="C155" s="50" t="s">
        <v>356</v>
      </c>
      <c r="D155" s="242">
        <v>1552.86</v>
      </c>
      <c r="E155" s="242">
        <v>3559.92</v>
      </c>
      <c r="F155" s="52">
        <f t="shared" si="31"/>
        <v>229.24925621112013</v>
      </c>
    </row>
    <row r="156" spans="1:6" ht="12.75" customHeight="1" x14ac:dyDescent="0.2">
      <c r="A156" s="53">
        <v>3113</v>
      </c>
      <c r="B156" s="85" t="s">
        <v>357</v>
      </c>
      <c r="C156" s="50" t="s">
        <v>358</v>
      </c>
      <c r="D156" s="242">
        <v>26171.21</v>
      </c>
      <c r="E156" s="242">
        <v>30239.85</v>
      </c>
      <c r="F156" s="52">
        <f t="shared" si="31"/>
        <v>115.54624337201069</v>
      </c>
    </row>
    <row r="157" spans="1:6" ht="12.75" customHeight="1" x14ac:dyDescent="0.2">
      <c r="A157" s="53">
        <v>3114</v>
      </c>
      <c r="B157" s="85" t="s">
        <v>359</v>
      </c>
      <c r="C157" s="50" t="s">
        <v>360</v>
      </c>
      <c r="D157" s="242">
        <v>365724.66</v>
      </c>
      <c r="E157" s="242">
        <v>409434.22</v>
      </c>
      <c r="F157" s="52">
        <f t="shared" si="31"/>
        <v>111.95149378223496</v>
      </c>
    </row>
    <row r="158" spans="1:6" ht="12.75" customHeight="1" x14ac:dyDescent="0.2">
      <c r="A158" s="53">
        <v>312</v>
      </c>
      <c r="B158" s="85" t="s">
        <v>361</v>
      </c>
      <c r="C158" s="50" t="s">
        <v>362</v>
      </c>
      <c r="D158" s="242">
        <v>1191266.04</v>
      </c>
      <c r="E158" s="242">
        <v>1660097.91</v>
      </c>
      <c r="F158" s="52">
        <f t="shared" si="31"/>
        <v>139.35576556853749</v>
      </c>
    </row>
    <row r="159" spans="1:6" ht="12.75" customHeight="1" x14ac:dyDescent="0.2">
      <c r="A159" s="53">
        <v>313</v>
      </c>
      <c r="B159" s="85" t="s">
        <v>363</v>
      </c>
      <c r="C159" s="50" t="s">
        <v>364</v>
      </c>
      <c r="D159" s="51">
        <f t="shared" ref="D159:E159" si="38">SUM(D160:D162)</f>
        <v>4074899.85</v>
      </c>
      <c r="E159" s="51">
        <f t="shared" si="38"/>
        <v>4760548.83</v>
      </c>
      <c r="F159" s="52">
        <f t="shared" si="31"/>
        <v>116.82615537164673</v>
      </c>
    </row>
    <row r="160" spans="1:6" ht="12.75" customHeight="1" x14ac:dyDescent="0.2">
      <c r="A160" s="53">
        <v>3131</v>
      </c>
      <c r="B160" s="85" t="s">
        <v>142</v>
      </c>
      <c r="C160" s="50" t="s">
        <v>365</v>
      </c>
      <c r="D160" s="242">
        <v>127997.11</v>
      </c>
      <c r="E160" s="242">
        <v>147550.31</v>
      </c>
      <c r="F160" s="52">
        <f t="shared" si="31"/>
        <v>115.27628240981377</v>
      </c>
    </row>
    <row r="161" spans="1:6" ht="12.75" customHeight="1" x14ac:dyDescent="0.2">
      <c r="A161" s="53">
        <v>3132</v>
      </c>
      <c r="B161" s="85" t="s">
        <v>366</v>
      </c>
      <c r="C161" s="50" t="s">
        <v>367</v>
      </c>
      <c r="D161" s="242">
        <v>3946783.31</v>
      </c>
      <c r="E161" s="242">
        <v>4612482.79</v>
      </c>
      <c r="F161" s="52">
        <f t="shared" si="31"/>
        <v>116.86688697383794</v>
      </c>
    </row>
    <row r="162" spans="1:6" ht="12.75" customHeight="1" x14ac:dyDescent="0.2">
      <c r="A162" s="53">
        <v>3133</v>
      </c>
      <c r="B162" s="85" t="s">
        <v>368</v>
      </c>
      <c r="C162" s="50" t="s">
        <v>369</v>
      </c>
      <c r="D162" s="242">
        <v>119.43</v>
      </c>
      <c r="E162" s="242">
        <v>515.73</v>
      </c>
      <c r="F162" s="52">
        <f t="shared" si="31"/>
        <v>431.82617432805824</v>
      </c>
    </row>
    <row r="163" spans="1:6" ht="12.75" customHeight="1" x14ac:dyDescent="0.2">
      <c r="A163" s="53">
        <v>32</v>
      </c>
      <c r="B163" s="85" t="s">
        <v>370</v>
      </c>
      <c r="C163" s="50" t="s">
        <v>371</v>
      </c>
      <c r="D163" s="51">
        <f t="shared" ref="D163:E163" si="39">D164+D169+D177+D187+D188</f>
        <v>16895447.34</v>
      </c>
      <c r="E163" s="51">
        <f t="shared" si="39"/>
        <v>19529489.959999997</v>
      </c>
      <c r="F163" s="52">
        <f t="shared" si="31"/>
        <v>115.59025083499208</v>
      </c>
    </row>
    <row r="164" spans="1:6" ht="12.75" customHeight="1" x14ac:dyDescent="0.2">
      <c r="A164" s="53">
        <v>321</v>
      </c>
      <c r="B164" s="85" t="s">
        <v>372</v>
      </c>
      <c r="C164" s="50" t="s">
        <v>373</v>
      </c>
      <c r="D164" s="51">
        <f t="shared" ref="D164:E164" si="40">SUM(D165:D168)</f>
        <v>926517.96000000008</v>
      </c>
      <c r="E164" s="51">
        <f t="shared" si="40"/>
        <v>1089925.4000000001</v>
      </c>
      <c r="F164" s="52">
        <f t="shared" si="31"/>
        <v>117.63672665341534</v>
      </c>
    </row>
    <row r="165" spans="1:6" ht="12.75" customHeight="1" x14ac:dyDescent="0.2">
      <c r="A165" s="53">
        <v>3211</v>
      </c>
      <c r="B165" s="85" t="s">
        <v>374</v>
      </c>
      <c r="C165" s="50" t="s">
        <v>375</v>
      </c>
      <c r="D165" s="242">
        <v>137264.91</v>
      </c>
      <c r="E165" s="242">
        <v>199236.82</v>
      </c>
      <c r="F165" s="52">
        <f t="shared" si="31"/>
        <v>145.14767102531886</v>
      </c>
    </row>
    <row r="166" spans="1:6" ht="12.75" customHeight="1" x14ac:dyDescent="0.2">
      <c r="A166" s="53">
        <v>3212</v>
      </c>
      <c r="B166" s="85" t="s">
        <v>376</v>
      </c>
      <c r="C166" s="50" t="s">
        <v>377</v>
      </c>
      <c r="D166" s="242">
        <v>697877.02</v>
      </c>
      <c r="E166" s="242">
        <v>811545.5</v>
      </c>
      <c r="F166" s="52">
        <f t="shared" si="31"/>
        <v>116.28775224609058</v>
      </c>
    </row>
    <row r="167" spans="1:6" ht="12.75" customHeight="1" x14ac:dyDescent="0.2">
      <c r="A167" s="53">
        <v>3213</v>
      </c>
      <c r="B167" s="85" t="s">
        <v>378</v>
      </c>
      <c r="C167" s="50" t="s">
        <v>379</v>
      </c>
      <c r="D167" s="242">
        <v>86959.14</v>
      </c>
      <c r="E167" s="242">
        <v>73041.009999999995</v>
      </c>
      <c r="F167" s="52">
        <f t="shared" si="31"/>
        <v>83.99463242161778</v>
      </c>
    </row>
    <row r="168" spans="1:6" ht="12.75" customHeight="1" x14ac:dyDescent="0.2">
      <c r="A168" s="53">
        <v>3214</v>
      </c>
      <c r="B168" s="85" t="s">
        <v>380</v>
      </c>
      <c r="C168" s="50" t="s">
        <v>381</v>
      </c>
      <c r="D168" s="242">
        <v>4416.8900000000003</v>
      </c>
      <c r="E168" s="242">
        <v>6102.07</v>
      </c>
      <c r="F168" s="52">
        <f t="shared" si="31"/>
        <v>138.15308961735516</v>
      </c>
    </row>
    <row r="169" spans="1:6" ht="12.75" customHeight="1" x14ac:dyDescent="0.2">
      <c r="A169" s="53">
        <v>322</v>
      </c>
      <c r="B169" s="85" t="s">
        <v>382</v>
      </c>
      <c r="C169" s="50" t="s">
        <v>383</v>
      </c>
      <c r="D169" s="51">
        <f t="shared" ref="D169:E169" si="41">SUM(D170:D176)</f>
        <v>2703667.47</v>
      </c>
      <c r="E169" s="51">
        <f t="shared" si="41"/>
        <v>3368866.6199999996</v>
      </c>
      <c r="F169" s="52">
        <f t="shared" si="31"/>
        <v>124.60358595800243</v>
      </c>
    </row>
    <row r="170" spans="1:6" ht="12.75" customHeight="1" x14ac:dyDescent="0.2">
      <c r="A170" s="53">
        <v>3221</v>
      </c>
      <c r="B170" s="85" t="s">
        <v>384</v>
      </c>
      <c r="C170" s="50" t="s">
        <v>385</v>
      </c>
      <c r="D170" s="242">
        <v>551231.43000000005</v>
      </c>
      <c r="E170" s="242">
        <v>569901.15</v>
      </c>
      <c r="F170" s="52">
        <f t="shared" si="31"/>
        <v>103.38691137404845</v>
      </c>
    </row>
    <row r="171" spans="1:6" ht="12.75" customHeight="1" x14ac:dyDescent="0.2">
      <c r="A171" s="53">
        <v>3222</v>
      </c>
      <c r="B171" s="85" t="s">
        <v>386</v>
      </c>
      <c r="C171" s="50" t="s">
        <v>387</v>
      </c>
      <c r="D171" s="242">
        <v>660547.72</v>
      </c>
      <c r="E171" s="242">
        <v>1453895.29</v>
      </c>
      <c r="F171" s="52">
        <f t="shared" si="31"/>
        <v>220.10450509162305</v>
      </c>
    </row>
    <row r="172" spans="1:6" ht="12.75" customHeight="1" x14ac:dyDescent="0.2">
      <c r="A172" s="53">
        <v>3223</v>
      </c>
      <c r="B172" s="85" t="s">
        <v>388</v>
      </c>
      <c r="C172" s="50" t="s">
        <v>389</v>
      </c>
      <c r="D172" s="242">
        <v>1262560.1399999999</v>
      </c>
      <c r="E172" s="242">
        <v>1079077.3500000001</v>
      </c>
      <c r="F172" s="52">
        <f t="shared" si="31"/>
        <v>85.467401972630014</v>
      </c>
    </row>
    <row r="173" spans="1:6" ht="12.75" customHeight="1" x14ac:dyDescent="0.2">
      <c r="A173" s="53">
        <v>3224</v>
      </c>
      <c r="B173" s="85" t="s">
        <v>390</v>
      </c>
      <c r="C173" s="50" t="s">
        <v>391</v>
      </c>
      <c r="D173" s="242">
        <v>107325.16</v>
      </c>
      <c r="E173" s="242">
        <v>104029.36</v>
      </c>
      <c r="F173" s="52">
        <f t="shared" si="31"/>
        <v>96.929145039243352</v>
      </c>
    </row>
    <row r="174" spans="1:6" ht="12.75" customHeight="1" x14ac:dyDescent="0.2">
      <c r="A174" s="53">
        <v>3225</v>
      </c>
      <c r="B174" s="85" t="s">
        <v>392</v>
      </c>
      <c r="C174" s="50" t="s">
        <v>393</v>
      </c>
      <c r="D174" s="242">
        <v>67735.81</v>
      </c>
      <c r="E174" s="242">
        <v>64157.82</v>
      </c>
      <c r="F174" s="52">
        <f t="shared" si="31"/>
        <v>94.717727594901419</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54267.21</v>
      </c>
      <c r="E176" s="242">
        <v>97805.65</v>
      </c>
      <c r="F176" s="52">
        <f t="shared" si="31"/>
        <v>180.22973725754466</v>
      </c>
    </row>
    <row r="177" spans="1:6" ht="12.75" customHeight="1" x14ac:dyDescent="0.2">
      <c r="A177" s="53">
        <v>323</v>
      </c>
      <c r="B177" s="85" t="s">
        <v>398</v>
      </c>
      <c r="C177" s="50" t="s">
        <v>399</v>
      </c>
      <c r="D177" s="51">
        <f t="shared" ref="D177:E177" si="42">SUM(D178:D186)</f>
        <v>12309719.82</v>
      </c>
      <c r="E177" s="51">
        <f t="shared" si="42"/>
        <v>14228528.75</v>
      </c>
      <c r="F177" s="52">
        <f t="shared" si="31"/>
        <v>115.5877547016338</v>
      </c>
    </row>
    <row r="178" spans="1:6" ht="12.75" customHeight="1" x14ac:dyDescent="0.2">
      <c r="A178" s="53">
        <v>3231</v>
      </c>
      <c r="B178" s="85" t="s">
        <v>400</v>
      </c>
      <c r="C178" s="50" t="s">
        <v>401</v>
      </c>
      <c r="D178" s="242">
        <v>603555.35</v>
      </c>
      <c r="E178" s="242">
        <v>731263.82</v>
      </c>
      <c r="F178" s="52">
        <f t="shared" si="31"/>
        <v>121.15936342872283</v>
      </c>
    </row>
    <row r="179" spans="1:6" ht="12.75" customHeight="1" x14ac:dyDescent="0.2">
      <c r="A179" s="53">
        <v>3232</v>
      </c>
      <c r="B179" s="85" t="s">
        <v>402</v>
      </c>
      <c r="C179" s="50" t="s">
        <v>403</v>
      </c>
      <c r="D179" s="242">
        <v>4269502.01</v>
      </c>
      <c r="E179" s="242">
        <v>5267043.22</v>
      </c>
      <c r="F179" s="52">
        <f t="shared" si="31"/>
        <v>123.36434571675024</v>
      </c>
    </row>
    <row r="180" spans="1:6" ht="12.75" customHeight="1" x14ac:dyDescent="0.2">
      <c r="A180" s="53">
        <v>3233</v>
      </c>
      <c r="B180" s="85" t="s">
        <v>404</v>
      </c>
      <c r="C180" s="50" t="s">
        <v>405</v>
      </c>
      <c r="D180" s="242">
        <v>1022341.03</v>
      </c>
      <c r="E180" s="242">
        <v>1127874.6499999999</v>
      </c>
      <c r="F180" s="52">
        <f t="shared" si="31"/>
        <v>110.32274132634585</v>
      </c>
    </row>
    <row r="181" spans="1:6" ht="12.75" customHeight="1" x14ac:dyDescent="0.2">
      <c r="A181" s="53">
        <v>3234</v>
      </c>
      <c r="B181" s="85" t="s">
        <v>406</v>
      </c>
      <c r="C181" s="50" t="s">
        <v>407</v>
      </c>
      <c r="D181" s="242">
        <v>3755611.38</v>
      </c>
      <c r="E181" s="242">
        <v>3861922.63</v>
      </c>
      <c r="F181" s="52">
        <f t="shared" si="31"/>
        <v>102.83073085160372</v>
      </c>
    </row>
    <row r="182" spans="1:6" ht="12.75" customHeight="1" x14ac:dyDescent="0.2">
      <c r="A182" s="53">
        <v>3235</v>
      </c>
      <c r="B182" s="85" t="s">
        <v>408</v>
      </c>
      <c r="C182" s="50" t="s">
        <v>409</v>
      </c>
      <c r="D182" s="242">
        <v>340071.9</v>
      </c>
      <c r="E182" s="242">
        <v>375773.93</v>
      </c>
      <c r="F182" s="52">
        <f t="shared" si="31"/>
        <v>110.49837696087208</v>
      </c>
    </row>
    <row r="183" spans="1:6" ht="12.75" customHeight="1" x14ac:dyDescent="0.2">
      <c r="A183" s="53">
        <v>3236</v>
      </c>
      <c r="B183" s="85" t="s">
        <v>410</v>
      </c>
      <c r="C183" s="50" t="s">
        <v>411</v>
      </c>
      <c r="D183" s="242">
        <v>176210.56</v>
      </c>
      <c r="E183" s="242">
        <v>170020.01</v>
      </c>
      <c r="F183" s="52">
        <f t="shared" si="31"/>
        <v>96.486845056278142</v>
      </c>
    </row>
    <row r="184" spans="1:6" ht="12.75" customHeight="1" x14ac:dyDescent="0.2">
      <c r="A184" s="53">
        <v>3237</v>
      </c>
      <c r="B184" s="85" t="s">
        <v>412</v>
      </c>
      <c r="C184" s="50" t="s">
        <v>413</v>
      </c>
      <c r="D184" s="242">
        <v>1056997.24</v>
      </c>
      <c r="E184" s="242">
        <v>1077086.4099999999</v>
      </c>
      <c r="F184" s="52">
        <f t="shared" si="31"/>
        <v>101.90058869027887</v>
      </c>
    </row>
    <row r="185" spans="1:6" ht="12.75" customHeight="1" x14ac:dyDescent="0.2">
      <c r="A185" s="53">
        <v>3238</v>
      </c>
      <c r="B185" s="85" t="s">
        <v>414</v>
      </c>
      <c r="C185" s="50" t="s">
        <v>415</v>
      </c>
      <c r="D185" s="242">
        <v>109788.5</v>
      </c>
      <c r="E185" s="242">
        <v>147720.93</v>
      </c>
      <c r="F185" s="52">
        <f t="shared" si="31"/>
        <v>134.55045838134231</v>
      </c>
    </row>
    <row r="186" spans="1:6" ht="12.75" customHeight="1" x14ac:dyDescent="0.2">
      <c r="A186" s="53">
        <v>3239</v>
      </c>
      <c r="B186" s="85" t="s">
        <v>416</v>
      </c>
      <c r="C186" s="50" t="s">
        <v>417</v>
      </c>
      <c r="D186" s="242">
        <v>975641.85</v>
      </c>
      <c r="E186" s="242">
        <v>1469823.15</v>
      </c>
      <c r="F186" s="52">
        <f t="shared" si="31"/>
        <v>150.65191699187565</v>
      </c>
    </row>
    <row r="187" spans="1:6" ht="12.75" customHeight="1" x14ac:dyDescent="0.2">
      <c r="A187" s="53">
        <v>324</v>
      </c>
      <c r="B187" s="85" t="s">
        <v>418</v>
      </c>
      <c r="C187" s="50" t="s">
        <v>419</v>
      </c>
      <c r="D187" s="242">
        <v>2634.4</v>
      </c>
      <c r="E187" s="242">
        <v>1980.54</v>
      </c>
      <c r="F187" s="52">
        <f t="shared" si="31"/>
        <v>75.17992711812937</v>
      </c>
    </row>
    <row r="188" spans="1:6" ht="12.75" customHeight="1" x14ac:dyDescent="0.2">
      <c r="A188" s="53">
        <v>329</v>
      </c>
      <c r="B188" s="85" t="s">
        <v>420</v>
      </c>
      <c r="C188" s="50" t="s">
        <v>421</v>
      </c>
      <c r="D188" s="51">
        <f t="shared" ref="D188:E188" si="43">SUM(D189:D195)</f>
        <v>952907.69</v>
      </c>
      <c r="E188" s="51">
        <f t="shared" si="43"/>
        <v>840188.64999999991</v>
      </c>
      <c r="F188" s="52">
        <f t="shared" si="31"/>
        <v>88.171043094426068</v>
      </c>
    </row>
    <row r="189" spans="1:6" ht="12.75" customHeight="1" x14ac:dyDescent="0.2">
      <c r="A189" s="53">
        <v>3291</v>
      </c>
      <c r="B189" s="232" t="s">
        <v>422</v>
      </c>
      <c r="C189" s="50" t="s">
        <v>423</v>
      </c>
      <c r="D189" s="242">
        <v>122584.17</v>
      </c>
      <c r="E189" s="242">
        <v>138336.73000000001</v>
      </c>
      <c r="F189" s="52">
        <f t="shared" si="31"/>
        <v>112.85040311485571</v>
      </c>
    </row>
    <row r="190" spans="1:6" ht="12.75" customHeight="1" x14ac:dyDescent="0.2">
      <c r="A190" s="53">
        <v>3292</v>
      </c>
      <c r="B190" s="85" t="s">
        <v>424</v>
      </c>
      <c r="C190" s="50" t="s">
        <v>425</v>
      </c>
      <c r="D190" s="242">
        <v>111829.04</v>
      </c>
      <c r="E190" s="242">
        <v>127634.38</v>
      </c>
      <c r="F190" s="52">
        <f t="shared" si="31"/>
        <v>114.13348446879272</v>
      </c>
    </row>
    <row r="191" spans="1:6" ht="12.75" customHeight="1" x14ac:dyDescent="0.2">
      <c r="A191" s="53">
        <v>3293</v>
      </c>
      <c r="B191" s="85" t="s">
        <v>426</v>
      </c>
      <c r="C191" s="50" t="s">
        <v>427</v>
      </c>
      <c r="D191" s="242">
        <v>102039.53</v>
      </c>
      <c r="E191" s="242">
        <v>121482.03</v>
      </c>
      <c r="F191" s="52">
        <f t="shared" si="31"/>
        <v>119.05389019333978</v>
      </c>
    </row>
    <row r="192" spans="1:6" ht="12.75" customHeight="1" x14ac:dyDescent="0.2">
      <c r="A192" s="53">
        <v>3294</v>
      </c>
      <c r="B192" s="85" t="s">
        <v>428</v>
      </c>
      <c r="C192" s="50" t="s">
        <v>429</v>
      </c>
      <c r="D192" s="242">
        <v>20215.13</v>
      </c>
      <c r="E192" s="242">
        <v>17291.62</v>
      </c>
      <c r="F192" s="52">
        <f t="shared" si="31"/>
        <v>85.538010391226763</v>
      </c>
    </row>
    <row r="193" spans="1:6" ht="12.75" customHeight="1" x14ac:dyDescent="0.2">
      <c r="A193" s="53">
        <v>3295</v>
      </c>
      <c r="B193" s="85" t="s">
        <v>430</v>
      </c>
      <c r="C193" s="50" t="s">
        <v>431</v>
      </c>
      <c r="D193" s="242">
        <v>397272.09</v>
      </c>
      <c r="E193" s="242">
        <v>51943.75</v>
      </c>
      <c r="F193" s="52">
        <f t="shared" si="31"/>
        <v>13.075106786384112</v>
      </c>
    </row>
    <row r="194" spans="1:6" ht="12.75" customHeight="1" x14ac:dyDescent="0.2">
      <c r="A194" s="53" t="s">
        <v>432</v>
      </c>
      <c r="B194" s="85" t="s">
        <v>433</v>
      </c>
      <c r="C194" s="50" t="s">
        <v>432</v>
      </c>
      <c r="D194" s="242">
        <v>29474.2</v>
      </c>
      <c r="E194" s="242">
        <v>42026.34</v>
      </c>
      <c r="F194" s="52">
        <f t="shared" si="31"/>
        <v>142.58687258687257</v>
      </c>
    </row>
    <row r="195" spans="1:6" ht="12.75" customHeight="1" x14ac:dyDescent="0.2">
      <c r="A195" s="53">
        <v>3299</v>
      </c>
      <c r="B195" s="85" t="s">
        <v>434</v>
      </c>
      <c r="C195" s="50" t="s">
        <v>435</v>
      </c>
      <c r="D195" s="242">
        <v>169493.53</v>
      </c>
      <c r="E195" s="242">
        <v>341473.8</v>
      </c>
      <c r="F195" s="52">
        <f t="shared" si="31"/>
        <v>201.4671592479076</v>
      </c>
    </row>
    <row r="196" spans="1:6" ht="12.75" customHeight="1" x14ac:dyDescent="0.2">
      <c r="A196" s="53">
        <v>34</v>
      </c>
      <c r="B196" s="232" t="s">
        <v>436</v>
      </c>
      <c r="C196" s="50" t="s">
        <v>437</v>
      </c>
      <c r="D196" s="51">
        <f t="shared" ref="D196:E196" si="44">D197+D202+D210</f>
        <v>161359.29</v>
      </c>
      <c r="E196" s="51">
        <f t="shared" si="44"/>
        <v>185430.02</v>
      </c>
      <c r="F196" s="52">
        <f t="shared" si="31"/>
        <v>114.91747391798761</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52871.22</v>
      </c>
      <c r="E202" s="51">
        <f t="shared" si="46"/>
        <v>68742.53</v>
      </c>
      <c r="F202" s="52">
        <f t="shared" si="31"/>
        <v>130.01880796395469</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3542.92</v>
      </c>
      <c r="F204" s="52" t="str">
        <f t="shared" si="31"/>
        <v>-</v>
      </c>
    </row>
    <row r="205" spans="1:6" ht="24" x14ac:dyDescent="0.2">
      <c r="A205" s="53">
        <v>3423</v>
      </c>
      <c r="B205" s="232" t="s">
        <v>454</v>
      </c>
      <c r="C205" s="50" t="s">
        <v>455</v>
      </c>
      <c r="D205" s="242">
        <v>52871.22</v>
      </c>
      <c r="E205" s="242">
        <v>65199.61</v>
      </c>
      <c r="F205" s="52">
        <f t="shared" si="31"/>
        <v>123.31777099147703</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108488.07</v>
      </c>
      <c r="E210" s="51">
        <f t="shared" si="47"/>
        <v>116687.48999999999</v>
      </c>
      <c r="F210" s="52">
        <f t="shared" si="31"/>
        <v>107.55790014514959</v>
      </c>
    </row>
    <row r="211" spans="1:6" ht="12.75" customHeight="1" x14ac:dyDescent="0.2">
      <c r="A211" s="53">
        <v>3431</v>
      </c>
      <c r="B211" s="232" t="s">
        <v>466</v>
      </c>
      <c r="C211" s="50" t="s">
        <v>467</v>
      </c>
      <c r="D211" s="242">
        <v>66959.600000000006</v>
      </c>
      <c r="E211" s="242">
        <v>82669.039999999994</v>
      </c>
      <c r="F211" s="52">
        <f t="shared" si="31"/>
        <v>123.46107204941485</v>
      </c>
    </row>
    <row r="212" spans="1:6" ht="12.75" customHeight="1" x14ac:dyDescent="0.2">
      <c r="A212" s="53">
        <v>3432</v>
      </c>
      <c r="B212" s="85" t="s">
        <v>468</v>
      </c>
      <c r="C212" s="50" t="s">
        <v>469</v>
      </c>
      <c r="D212" s="242">
        <v>690.1</v>
      </c>
      <c r="E212" s="242">
        <v>6.43</v>
      </c>
      <c r="F212" s="52">
        <f t="shared" si="31"/>
        <v>0.93174902188088682</v>
      </c>
    </row>
    <row r="213" spans="1:6" ht="12.75" customHeight="1" x14ac:dyDescent="0.2">
      <c r="A213" s="53">
        <v>3433</v>
      </c>
      <c r="B213" s="85" t="s">
        <v>470</v>
      </c>
      <c r="C213" s="50" t="s">
        <v>471</v>
      </c>
      <c r="D213" s="242">
        <v>40838.370000000003</v>
      </c>
      <c r="E213" s="242">
        <v>33926.78</v>
      </c>
      <c r="F213" s="52">
        <f t="shared" si="31"/>
        <v>83.075744697939697</v>
      </c>
    </row>
    <row r="214" spans="1:6" ht="12.75" customHeight="1" x14ac:dyDescent="0.2">
      <c r="A214" s="53">
        <v>3434</v>
      </c>
      <c r="B214" s="85" t="s">
        <v>472</v>
      </c>
      <c r="C214" s="50" t="s">
        <v>473</v>
      </c>
      <c r="D214" s="242">
        <v>0</v>
      </c>
      <c r="E214" s="242">
        <v>85.24</v>
      </c>
      <c r="F214" s="52" t="str">
        <f t="shared" si="31"/>
        <v>-</v>
      </c>
    </row>
    <row r="215" spans="1:6" ht="12.75" customHeight="1" x14ac:dyDescent="0.2">
      <c r="A215" s="53">
        <v>35</v>
      </c>
      <c r="B215" s="85" t="s">
        <v>474</v>
      </c>
      <c r="C215" s="50" t="s">
        <v>475</v>
      </c>
      <c r="D215" s="51">
        <f t="shared" ref="D215:E215" si="48">D216+D219+D223</f>
        <v>545121.27</v>
      </c>
      <c r="E215" s="51">
        <f t="shared" si="48"/>
        <v>592522.1100000001</v>
      </c>
      <c r="F215" s="52">
        <f t="shared" si="31"/>
        <v>108.69546697379835</v>
      </c>
    </row>
    <row r="216" spans="1:6" ht="12.75" customHeight="1" x14ac:dyDescent="0.2">
      <c r="A216" s="53">
        <v>351</v>
      </c>
      <c r="B216" s="85" t="s">
        <v>476</v>
      </c>
      <c r="C216" s="50" t="s">
        <v>477</v>
      </c>
      <c r="D216" s="51">
        <f t="shared" ref="D216:E216" si="49">SUM(D217:D218)</f>
        <v>393996.65</v>
      </c>
      <c r="E216" s="51">
        <f t="shared" si="49"/>
        <v>395946.09</v>
      </c>
      <c r="F216" s="52">
        <f t="shared" si="31"/>
        <v>100.49478593282456</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393996.65</v>
      </c>
      <c r="E218" s="242">
        <v>395946.09</v>
      </c>
      <c r="F218" s="52">
        <f t="shared" si="31"/>
        <v>100.49478593282456</v>
      </c>
    </row>
    <row r="219" spans="1:6" ht="24" x14ac:dyDescent="0.2">
      <c r="A219" s="53">
        <v>352</v>
      </c>
      <c r="B219" s="85" t="s">
        <v>482</v>
      </c>
      <c r="C219" s="50" t="s">
        <v>483</v>
      </c>
      <c r="D219" s="51">
        <f t="shared" ref="D219:E219" si="50">SUM(D220:D222)</f>
        <v>151124.62</v>
      </c>
      <c r="E219" s="51">
        <f t="shared" si="50"/>
        <v>196576.02000000002</v>
      </c>
      <c r="F219" s="52">
        <f t="shared" si="31"/>
        <v>130.0754436967319</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80215.8</v>
      </c>
      <c r="E221" s="242">
        <v>103620.45</v>
      </c>
      <c r="F221" s="52">
        <f t="shared" si="31"/>
        <v>129.17710725318452</v>
      </c>
    </row>
    <row r="222" spans="1:6" ht="12.75" customHeight="1" x14ac:dyDescent="0.2">
      <c r="A222" s="53">
        <v>3523</v>
      </c>
      <c r="B222" s="85" t="s">
        <v>488</v>
      </c>
      <c r="C222" s="50" t="s">
        <v>489</v>
      </c>
      <c r="D222" s="242">
        <v>70908.820000000007</v>
      </c>
      <c r="E222" s="242">
        <v>92955.57</v>
      </c>
      <c r="F222" s="52">
        <f t="shared" si="31"/>
        <v>131.0916892990181</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1574592.17</v>
      </c>
      <c r="E224" s="51">
        <f t="shared" si="51"/>
        <v>1581622.9000000001</v>
      </c>
      <c r="F224" s="52">
        <f t="shared" ref="F224:F235" si="52">IF(D224&lt;&gt;0,IF(E224/D224&gt;=100,"&gt;&gt;100",E224/D224*100),"-")</f>
        <v>100.44651117501748</v>
      </c>
    </row>
    <row r="225" spans="1:6" ht="12.75" customHeight="1" x14ac:dyDescent="0.2">
      <c r="A225" s="53">
        <v>361</v>
      </c>
      <c r="B225" s="85" t="s">
        <v>494</v>
      </c>
      <c r="C225" s="50" t="s">
        <v>495</v>
      </c>
      <c r="D225" s="51">
        <f t="shared" ref="D225:E225" si="53">SUM(D226:D227)</f>
        <v>398445.62</v>
      </c>
      <c r="E225" s="51">
        <f t="shared" si="53"/>
        <v>315454.75</v>
      </c>
      <c r="F225" s="52">
        <f t="shared" si="52"/>
        <v>79.171343381814566</v>
      </c>
    </row>
    <row r="226" spans="1:6" ht="12.75" customHeight="1" x14ac:dyDescent="0.2">
      <c r="A226" s="53">
        <v>3611</v>
      </c>
      <c r="B226" s="85" t="s">
        <v>496</v>
      </c>
      <c r="C226" s="50" t="s">
        <v>497</v>
      </c>
      <c r="D226" s="242">
        <v>398445.62</v>
      </c>
      <c r="E226" s="242">
        <v>315454.75</v>
      </c>
      <c r="F226" s="52">
        <f t="shared" si="52"/>
        <v>79.171343381814566</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125098.14</v>
      </c>
      <c r="E231" s="51">
        <f t="shared" si="55"/>
        <v>427273.95</v>
      </c>
      <c r="F231" s="52">
        <f t="shared" si="52"/>
        <v>341.55100147771986</v>
      </c>
    </row>
    <row r="232" spans="1:6" ht="12.75" customHeight="1" x14ac:dyDescent="0.2">
      <c r="A232" s="53">
        <v>3631</v>
      </c>
      <c r="B232" s="85" t="s">
        <v>508</v>
      </c>
      <c r="C232" s="50" t="s">
        <v>509</v>
      </c>
      <c r="D232" s="242">
        <v>125098.14</v>
      </c>
      <c r="E232" s="242">
        <v>127273.95</v>
      </c>
      <c r="F232" s="52">
        <f t="shared" si="52"/>
        <v>101.73928245455927</v>
      </c>
    </row>
    <row r="233" spans="1:6" ht="12.75" customHeight="1" x14ac:dyDescent="0.2">
      <c r="A233" s="53">
        <v>3632</v>
      </c>
      <c r="B233" s="85" t="s">
        <v>510</v>
      </c>
      <c r="C233" s="50" t="s">
        <v>511</v>
      </c>
      <c r="D233" s="242">
        <v>0</v>
      </c>
      <c r="E233" s="242">
        <v>300000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890341.29</v>
      </c>
      <c r="E236" s="51">
        <f t="shared" si="56"/>
        <v>776940.36</v>
      </c>
      <c r="F236" s="52">
        <f t="shared" ref="F236:F239" si="57">IF(D236&lt;&gt;0,IF(E236/D236&gt;=100,"&gt;&gt;100",E236/D236*100),"-")</f>
        <v>87.263206674375397</v>
      </c>
    </row>
    <row r="237" spans="1:6" ht="12.75" customHeight="1" x14ac:dyDescent="0.2">
      <c r="A237" s="53" t="s">
        <v>518</v>
      </c>
      <c r="B237" s="85" t="s">
        <v>519</v>
      </c>
      <c r="C237" s="50" t="s">
        <v>518</v>
      </c>
      <c r="D237" s="242">
        <v>593543.4</v>
      </c>
      <c r="E237" s="242">
        <v>593396.81999999995</v>
      </c>
      <c r="F237" s="52">
        <f t="shared" si="57"/>
        <v>99.975304249023736</v>
      </c>
    </row>
    <row r="238" spans="1:6" ht="12.75" customHeight="1" x14ac:dyDescent="0.2">
      <c r="A238" s="53" t="s">
        <v>520</v>
      </c>
      <c r="B238" s="85" t="s">
        <v>521</v>
      </c>
      <c r="C238" s="50" t="s">
        <v>520</v>
      </c>
      <c r="D238" s="242">
        <v>296797.89</v>
      </c>
      <c r="E238" s="242">
        <v>183543.54</v>
      </c>
      <c r="F238" s="52">
        <f t="shared" si="57"/>
        <v>61.841255003531195</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160707.12</v>
      </c>
      <c r="E244" s="51">
        <f t="shared" si="60"/>
        <v>61953.84</v>
      </c>
      <c r="F244" s="52">
        <f t="shared" ref="F244:F251" si="61">IF(D244&lt;&gt;0,IF(E244/D244&gt;=100,"&gt;&gt;100",E244/D244*100),"-")</f>
        <v>38.550774850548002</v>
      </c>
    </row>
    <row r="245" spans="1:6" ht="12.75" customHeight="1" x14ac:dyDescent="0.2">
      <c r="A245" s="53" t="s">
        <v>534</v>
      </c>
      <c r="B245" s="85" t="s">
        <v>535</v>
      </c>
      <c r="C245" s="50" t="s">
        <v>534</v>
      </c>
      <c r="D245" s="242">
        <v>160707.12</v>
      </c>
      <c r="E245" s="242">
        <v>61953.84</v>
      </c>
      <c r="F245" s="52">
        <f t="shared" si="61"/>
        <v>38.550774850548002</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1178542.67</v>
      </c>
      <c r="E252" s="51">
        <f t="shared" si="63"/>
        <v>1435953.04</v>
      </c>
      <c r="F252" s="52">
        <f t="shared" ref="F252:F258" si="64">IF(D252&lt;&gt;0,IF(E252/D252&gt;=100,"&gt;&gt;100",E252/D252*100),"-")</f>
        <v>121.84141283573553</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1178542.67</v>
      </c>
      <c r="E259" s="51">
        <f t="shared" si="66"/>
        <v>1435953.04</v>
      </c>
      <c r="F259" s="52">
        <f t="shared" ref="F259:F262" si="67">IF(D259&lt;&gt;0,IF(E259/D259&gt;=100,"&gt;&gt;100",E259/D259*100),"-")</f>
        <v>121.84141283573553</v>
      </c>
    </row>
    <row r="260" spans="1:6" ht="12.75" customHeight="1" x14ac:dyDescent="0.2">
      <c r="A260" s="53">
        <v>3721</v>
      </c>
      <c r="B260" s="85" t="s">
        <v>560</v>
      </c>
      <c r="C260" s="50" t="s">
        <v>561</v>
      </c>
      <c r="D260" s="242">
        <v>522499.86</v>
      </c>
      <c r="E260" s="242">
        <v>642407.43000000005</v>
      </c>
      <c r="F260" s="52">
        <f t="shared" si="67"/>
        <v>122.94882337384743</v>
      </c>
    </row>
    <row r="261" spans="1:6" ht="12.75" customHeight="1" x14ac:dyDescent="0.2">
      <c r="A261" s="53">
        <v>3722</v>
      </c>
      <c r="B261" s="85" t="s">
        <v>562</v>
      </c>
      <c r="C261" s="50" t="s">
        <v>563</v>
      </c>
      <c r="D261" s="242">
        <v>656042.81000000006</v>
      </c>
      <c r="E261" s="242">
        <v>793545.61</v>
      </c>
      <c r="F261" s="52">
        <f t="shared" si="67"/>
        <v>120.95942488875077</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14750421.949999999</v>
      </c>
      <c r="E263" s="51">
        <f t="shared" si="68"/>
        <v>16336997.68</v>
      </c>
      <c r="F263" s="52">
        <f t="shared" ref="F263:F267" si="69">IF(D263&lt;&gt;0,IF(E263/D263&gt;=100,"&gt;&gt;100",E263/D263*100),"-")</f>
        <v>110.75613792865092</v>
      </c>
    </row>
    <row r="264" spans="1:6" ht="12.75" customHeight="1" x14ac:dyDescent="0.2">
      <c r="A264" s="53">
        <v>381</v>
      </c>
      <c r="B264" s="85" t="s">
        <v>568</v>
      </c>
      <c r="C264" s="50" t="s">
        <v>569</v>
      </c>
      <c r="D264" s="51">
        <f t="shared" ref="D264:E264" si="70">SUM(D265:D267)</f>
        <v>8324249.6799999997</v>
      </c>
      <c r="E264" s="51">
        <f t="shared" si="70"/>
        <v>9014525.379999999</v>
      </c>
      <c r="F264" s="52">
        <f t="shared" si="69"/>
        <v>108.29234737706714</v>
      </c>
    </row>
    <row r="265" spans="1:6" ht="12.75" customHeight="1" x14ac:dyDescent="0.2">
      <c r="A265" s="53">
        <v>3811</v>
      </c>
      <c r="B265" s="85" t="s">
        <v>570</v>
      </c>
      <c r="C265" s="50" t="s">
        <v>571</v>
      </c>
      <c r="D265" s="242">
        <v>8279874.4699999997</v>
      </c>
      <c r="E265" s="242">
        <v>9008170.4299999997</v>
      </c>
      <c r="F265" s="52">
        <f t="shared" si="69"/>
        <v>108.79597828009099</v>
      </c>
    </row>
    <row r="266" spans="1:6" ht="12.75" customHeight="1" x14ac:dyDescent="0.2">
      <c r="A266" s="53">
        <v>3812</v>
      </c>
      <c r="B266" s="85" t="s">
        <v>572</v>
      </c>
      <c r="C266" s="50" t="s">
        <v>573</v>
      </c>
      <c r="D266" s="242">
        <v>0</v>
      </c>
      <c r="E266" s="242">
        <v>6354.95</v>
      </c>
      <c r="F266" s="52" t="str">
        <f t="shared" si="69"/>
        <v>-</v>
      </c>
    </row>
    <row r="267" spans="1:6" ht="12.75" customHeight="1" x14ac:dyDescent="0.2">
      <c r="A267" s="53" t="s">
        <v>574</v>
      </c>
      <c r="B267" s="85" t="s">
        <v>575</v>
      </c>
      <c r="C267" s="50" t="s">
        <v>574</v>
      </c>
      <c r="D267" s="242">
        <v>44375.21</v>
      </c>
      <c r="E267" s="242">
        <v>0</v>
      </c>
      <c r="F267" s="52">
        <f t="shared" si="69"/>
        <v>0</v>
      </c>
    </row>
    <row r="268" spans="1:6" ht="12.75" customHeight="1" x14ac:dyDescent="0.2">
      <c r="A268" s="53">
        <v>382</v>
      </c>
      <c r="B268" s="86" t="s">
        <v>576</v>
      </c>
      <c r="C268" s="50" t="s">
        <v>577</v>
      </c>
      <c r="D268" s="51">
        <f t="shared" ref="D268:E268" si="71">SUM(D269:D272)</f>
        <v>44445.549999999996</v>
      </c>
      <c r="E268" s="51">
        <f t="shared" si="71"/>
        <v>31509.06</v>
      </c>
      <c r="F268" s="52">
        <f t="shared" ref="F268:F272" si="72">IF(D268&lt;&gt;0,IF(E268/D268&gt;=100,"&gt;&gt;100",E268/D268*100),"-")</f>
        <v>70.893621521164675</v>
      </c>
    </row>
    <row r="269" spans="1:6" ht="12.75" customHeight="1" x14ac:dyDescent="0.2">
      <c r="A269" s="53">
        <v>3821</v>
      </c>
      <c r="B269" s="85" t="s">
        <v>578</v>
      </c>
      <c r="C269" s="50" t="s">
        <v>579</v>
      </c>
      <c r="D269" s="242">
        <v>39816.839999999997</v>
      </c>
      <c r="E269" s="242">
        <v>30000</v>
      </c>
      <c r="F269" s="52">
        <f t="shared" si="72"/>
        <v>75.34500477687331</v>
      </c>
    </row>
    <row r="270" spans="1:6" ht="12.75" customHeight="1" x14ac:dyDescent="0.2">
      <c r="A270" s="53">
        <v>3822</v>
      </c>
      <c r="B270" s="85" t="s">
        <v>580</v>
      </c>
      <c r="C270" s="50" t="s">
        <v>581</v>
      </c>
      <c r="D270" s="242">
        <v>4628.71</v>
      </c>
      <c r="E270" s="242">
        <v>1509.06</v>
      </c>
      <c r="F270" s="52">
        <f t="shared" si="72"/>
        <v>32.602172095465043</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1176.81</v>
      </c>
      <c r="E273" s="51">
        <f t="shared" si="73"/>
        <v>30</v>
      </c>
      <c r="F273" s="52">
        <f t="shared" ref="F273:F284" si="74">IF(D273&lt;&gt;0,IF(E273/D273&gt;=100,"&gt;&gt;100",E273/D273*100),"-")</f>
        <v>2.5492645371810232</v>
      </c>
    </row>
    <row r="274" spans="1:6" ht="12.75" customHeight="1" x14ac:dyDescent="0.2">
      <c r="A274" s="53">
        <v>3831</v>
      </c>
      <c r="B274" s="85" t="s">
        <v>588</v>
      </c>
      <c r="C274" s="50" t="s">
        <v>589</v>
      </c>
      <c r="D274" s="242">
        <v>291.99</v>
      </c>
      <c r="E274" s="242">
        <v>0</v>
      </c>
      <c r="F274" s="52">
        <f t="shared" si="74"/>
        <v>0</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884.82</v>
      </c>
      <c r="E278" s="242">
        <v>30</v>
      </c>
      <c r="F278" s="52">
        <f t="shared" si="74"/>
        <v>3.3905201057842267</v>
      </c>
    </row>
    <row r="279" spans="1:6" ht="12.75" customHeight="1" x14ac:dyDescent="0.2">
      <c r="A279" s="53">
        <v>386</v>
      </c>
      <c r="B279" s="86" t="s">
        <v>597</v>
      </c>
      <c r="C279" s="50" t="s">
        <v>598</v>
      </c>
      <c r="D279" s="51">
        <f t="shared" ref="D279:E279" si="75">SUM(D280:D284)</f>
        <v>6380549.9100000001</v>
      </c>
      <c r="E279" s="51">
        <f t="shared" si="75"/>
        <v>7290933.2400000002</v>
      </c>
      <c r="F279" s="52">
        <f t="shared" si="74"/>
        <v>114.26810138375676</v>
      </c>
    </row>
    <row r="280" spans="1:6" ht="24" x14ac:dyDescent="0.2">
      <c r="A280" s="53">
        <v>3861</v>
      </c>
      <c r="B280" s="85" t="s">
        <v>599</v>
      </c>
      <c r="C280" s="50" t="s">
        <v>600</v>
      </c>
      <c r="D280" s="242">
        <v>6273645.9000000004</v>
      </c>
      <c r="E280" s="242">
        <v>7290933.2400000002</v>
      </c>
      <c r="F280" s="52">
        <f t="shared" si="74"/>
        <v>116.21524957282017</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106904.01</v>
      </c>
      <c r="E283" s="242">
        <v>0</v>
      </c>
      <c r="F283" s="52">
        <f t="shared" si="74"/>
        <v>0</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64700179.600000009</v>
      </c>
      <c r="E289" s="51">
        <f t="shared" si="79"/>
        <v>74514421.609999999</v>
      </c>
      <c r="F289" s="52">
        <f t="shared" si="76"/>
        <v>115.16880180344968</v>
      </c>
    </row>
    <row r="290" spans="1:6" ht="12.75" customHeight="1" x14ac:dyDescent="0.2">
      <c r="A290" s="53" t="s">
        <v>609</v>
      </c>
      <c r="B290" s="85" t="s">
        <v>620</v>
      </c>
      <c r="C290" s="50" t="s">
        <v>621</v>
      </c>
      <c r="D290" s="51">
        <f>IF(D6&gt;=D289,D6-D289,0)</f>
        <v>22477419.37999998</v>
      </c>
      <c r="E290" s="51">
        <f>IF(E6&gt;=E289,E6-E289,0)</f>
        <v>27030397.49000001</v>
      </c>
      <c r="F290" s="52">
        <f t="shared" si="76"/>
        <v>120.25578663203301</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5654113.1900000004</v>
      </c>
      <c r="E292" s="242">
        <v>4106053.75</v>
      </c>
      <c r="F292" s="52">
        <f t="shared" si="76"/>
        <v>72.620649994451199</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15189563.689999999</v>
      </c>
      <c r="E294" s="242">
        <v>8047963.0300000003</v>
      </c>
      <c r="F294" s="52">
        <f t="shared" si="76"/>
        <v>52.983503636107407</v>
      </c>
    </row>
    <row r="295" spans="1:6" ht="24" x14ac:dyDescent="0.2">
      <c r="A295" s="53">
        <v>9661</v>
      </c>
      <c r="B295" s="85" t="s">
        <v>630</v>
      </c>
      <c r="C295" s="50" t="s">
        <v>631</v>
      </c>
      <c r="D295" s="242">
        <v>95423.24</v>
      </c>
      <c r="E295" s="242">
        <v>117171.74</v>
      </c>
      <c r="F295" s="52">
        <f t="shared" si="76"/>
        <v>122.7916176394765</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1492593.0099999998</v>
      </c>
      <c r="E298" s="51">
        <f t="shared" si="80"/>
        <v>1639878.88</v>
      </c>
      <c r="F298" s="52">
        <f t="shared" ref="F298:F418" si="81">IF(D298&lt;&gt;0,IF(E298/D298&gt;=100,"&gt;&gt;100",E298/D298*100),"-")</f>
        <v>109.86778505682537</v>
      </c>
    </row>
    <row r="299" spans="1:6" ht="12.75" customHeight="1" x14ac:dyDescent="0.2">
      <c r="A299" s="53">
        <v>71</v>
      </c>
      <c r="B299" s="85" t="s">
        <v>637</v>
      </c>
      <c r="C299" s="50" t="s">
        <v>638</v>
      </c>
      <c r="D299" s="51">
        <f t="shared" ref="D299:E299" si="82">D300+D304</f>
        <v>896902.07</v>
      </c>
      <c r="E299" s="51">
        <f t="shared" si="82"/>
        <v>766598.08</v>
      </c>
      <c r="F299" s="52">
        <f t="shared" si="81"/>
        <v>85.471770624857626</v>
      </c>
    </row>
    <row r="300" spans="1:6" ht="24" x14ac:dyDescent="0.2">
      <c r="A300" s="53">
        <v>711</v>
      </c>
      <c r="B300" s="85" t="s">
        <v>639</v>
      </c>
      <c r="C300" s="50" t="s">
        <v>640</v>
      </c>
      <c r="D300" s="51">
        <f t="shared" ref="D300:E300" si="83">SUM(D301:D303)</f>
        <v>896902.07</v>
      </c>
      <c r="E300" s="51">
        <f t="shared" si="83"/>
        <v>766598.08</v>
      </c>
      <c r="F300" s="52">
        <f t="shared" si="81"/>
        <v>85.471770624857626</v>
      </c>
    </row>
    <row r="301" spans="1:6" ht="12.75" customHeight="1" x14ac:dyDescent="0.2">
      <c r="A301" s="53">
        <v>7111</v>
      </c>
      <c r="B301" s="85" t="s">
        <v>641</v>
      </c>
      <c r="C301" s="50" t="s">
        <v>642</v>
      </c>
      <c r="D301" s="242">
        <v>896902.07</v>
      </c>
      <c r="E301" s="242">
        <v>766598.08</v>
      </c>
      <c r="F301" s="52">
        <f t="shared" si="81"/>
        <v>85.471770624857626</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595690.93999999994</v>
      </c>
      <c r="E311" s="51">
        <f t="shared" si="85"/>
        <v>873280.79999999993</v>
      </c>
      <c r="F311" s="52">
        <f t="shared" si="81"/>
        <v>146.59964443978282</v>
      </c>
    </row>
    <row r="312" spans="1:6" ht="12.75" customHeight="1" x14ac:dyDescent="0.2">
      <c r="A312" s="53">
        <v>721</v>
      </c>
      <c r="B312" s="85" t="s">
        <v>663</v>
      </c>
      <c r="C312" s="50" t="s">
        <v>664</v>
      </c>
      <c r="D312" s="51">
        <f t="shared" ref="D312:E312" si="86">SUM(D313:D316)</f>
        <v>595690.93999999994</v>
      </c>
      <c r="E312" s="51">
        <f t="shared" si="86"/>
        <v>860553.42999999993</v>
      </c>
      <c r="F312" s="52">
        <f t="shared" si="81"/>
        <v>144.46307173985221</v>
      </c>
    </row>
    <row r="313" spans="1:6" ht="12.75" customHeight="1" x14ac:dyDescent="0.2">
      <c r="A313" s="53">
        <v>7211</v>
      </c>
      <c r="B313" s="85" t="s">
        <v>665</v>
      </c>
      <c r="C313" s="50" t="s">
        <v>666</v>
      </c>
      <c r="D313" s="242">
        <v>166317.54999999999</v>
      </c>
      <c r="E313" s="242">
        <v>483751.67</v>
      </c>
      <c r="F313" s="52">
        <f t="shared" si="81"/>
        <v>290.86026700128758</v>
      </c>
    </row>
    <row r="314" spans="1:6" ht="12.75" customHeight="1" x14ac:dyDescent="0.2">
      <c r="A314" s="53">
        <v>7212</v>
      </c>
      <c r="B314" s="85" t="s">
        <v>667</v>
      </c>
      <c r="C314" s="50" t="s">
        <v>668</v>
      </c>
      <c r="D314" s="242">
        <v>328371.33</v>
      </c>
      <c r="E314" s="242">
        <v>331165.98</v>
      </c>
      <c r="F314" s="52">
        <f t="shared" si="81"/>
        <v>100.85106394641699</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101002.06</v>
      </c>
      <c r="E316" s="242">
        <v>45635.78</v>
      </c>
      <c r="F316" s="52">
        <f t="shared" si="81"/>
        <v>45.183019039413651</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12727.37</v>
      </c>
      <c r="F326" s="52" t="str">
        <f t="shared" si="81"/>
        <v>-</v>
      </c>
    </row>
    <row r="327" spans="1:6" ht="12.75" customHeight="1" x14ac:dyDescent="0.2">
      <c r="A327" s="53">
        <v>7231</v>
      </c>
      <c r="B327" s="85" t="s">
        <v>693</v>
      </c>
      <c r="C327" s="50" t="s">
        <v>694</v>
      </c>
      <c r="D327" s="242">
        <v>0</v>
      </c>
      <c r="E327" s="242">
        <v>12727.37</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24554518.679999996</v>
      </c>
      <c r="E350" s="51">
        <f t="shared" si="95"/>
        <v>19178396.539999999</v>
      </c>
      <c r="F350" s="52">
        <f t="shared" si="81"/>
        <v>78.10536541130034</v>
      </c>
    </row>
    <row r="351" spans="1:6" ht="12.75" customHeight="1" x14ac:dyDescent="0.2">
      <c r="A351" s="53">
        <v>41</v>
      </c>
      <c r="B351" s="85" t="s">
        <v>741</v>
      </c>
      <c r="C351" s="50" t="s">
        <v>742</v>
      </c>
      <c r="D351" s="51">
        <f t="shared" ref="D351:E351" si="96">D352+D356</f>
        <v>2515183.19</v>
      </c>
      <c r="E351" s="51">
        <f t="shared" si="96"/>
        <v>2023699.05</v>
      </c>
      <c r="F351" s="52">
        <f t="shared" si="81"/>
        <v>80.459310401164061</v>
      </c>
    </row>
    <row r="352" spans="1:6" ht="12.75" customHeight="1" x14ac:dyDescent="0.2">
      <c r="A352" s="53">
        <v>411</v>
      </c>
      <c r="B352" s="85" t="s">
        <v>743</v>
      </c>
      <c r="C352" s="50" t="s">
        <v>744</v>
      </c>
      <c r="D352" s="51">
        <f t="shared" ref="D352:E352" si="97">SUM(D353:D355)</f>
        <v>2056870.86</v>
      </c>
      <c r="E352" s="51">
        <f t="shared" si="97"/>
        <v>1613584.58</v>
      </c>
      <c r="F352" s="52">
        <f t="shared" si="81"/>
        <v>78.448511833163892</v>
      </c>
    </row>
    <row r="353" spans="1:6" ht="12.75" customHeight="1" x14ac:dyDescent="0.2">
      <c r="A353" s="53">
        <v>4111</v>
      </c>
      <c r="B353" s="85" t="s">
        <v>641</v>
      </c>
      <c r="C353" s="50" t="s">
        <v>745</v>
      </c>
      <c r="D353" s="242">
        <v>2056870.86</v>
      </c>
      <c r="E353" s="242">
        <v>1613584.58</v>
      </c>
      <c r="F353" s="52">
        <f t="shared" si="81"/>
        <v>78.448511833163892</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458312.32999999996</v>
      </c>
      <c r="E356" s="51">
        <f t="shared" si="98"/>
        <v>410114.47</v>
      </c>
      <c r="F356" s="52">
        <f t="shared" si="81"/>
        <v>89.483621354895689</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1294.05</v>
      </c>
      <c r="F359" s="52" t="str">
        <f t="shared" si="81"/>
        <v>-</v>
      </c>
    </row>
    <row r="360" spans="1:6" ht="12.75" customHeight="1" x14ac:dyDescent="0.2">
      <c r="A360" s="53">
        <v>4124</v>
      </c>
      <c r="B360" s="85" t="s">
        <v>655</v>
      </c>
      <c r="C360" s="50" t="s">
        <v>754</v>
      </c>
      <c r="D360" s="242">
        <v>4528.6099999999997</v>
      </c>
      <c r="E360" s="242">
        <v>0</v>
      </c>
      <c r="F360" s="52">
        <f t="shared" si="81"/>
        <v>0</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453783.72</v>
      </c>
      <c r="E362" s="242">
        <v>408820.42</v>
      </c>
      <c r="F362" s="52">
        <f t="shared" si="81"/>
        <v>90.091469125423899</v>
      </c>
    </row>
    <row r="363" spans="1:6" ht="24" x14ac:dyDescent="0.2">
      <c r="A363" s="53">
        <v>42</v>
      </c>
      <c r="B363" s="232" t="s">
        <v>757</v>
      </c>
      <c r="C363" s="50" t="s">
        <v>758</v>
      </c>
      <c r="D363" s="51">
        <f t="shared" ref="D363:E363" si="99">D364+D369+D378+D383+D388+D391</f>
        <v>20042828.589999996</v>
      </c>
      <c r="E363" s="51">
        <f t="shared" si="99"/>
        <v>15694425.700000001</v>
      </c>
      <c r="F363" s="52">
        <f t="shared" si="81"/>
        <v>78.304445051385855</v>
      </c>
    </row>
    <row r="364" spans="1:6" ht="12.75" customHeight="1" x14ac:dyDescent="0.2">
      <c r="A364" s="53">
        <v>421</v>
      </c>
      <c r="B364" s="85" t="s">
        <v>759</v>
      </c>
      <c r="C364" s="50" t="s">
        <v>760</v>
      </c>
      <c r="D364" s="51">
        <f t="shared" ref="D364:E364" si="100">SUM(D365:D368)</f>
        <v>16638357.389999999</v>
      </c>
      <c r="E364" s="51">
        <f t="shared" si="100"/>
        <v>13336115.310000001</v>
      </c>
      <c r="F364" s="52">
        <f t="shared" si="81"/>
        <v>80.152835988577124</v>
      </c>
    </row>
    <row r="365" spans="1:6" ht="12.75" customHeight="1" x14ac:dyDescent="0.2">
      <c r="A365" s="53">
        <v>4211</v>
      </c>
      <c r="B365" s="85" t="s">
        <v>665</v>
      </c>
      <c r="C365" s="50" t="s">
        <v>761</v>
      </c>
      <c r="D365" s="242">
        <v>0</v>
      </c>
      <c r="E365" s="242">
        <v>643881.77</v>
      </c>
      <c r="F365" s="52" t="str">
        <f t="shared" si="81"/>
        <v>-</v>
      </c>
    </row>
    <row r="366" spans="1:6" ht="12.75" customHeight="1" x14ac:dyDescent="0.2">
      <c r="A366" s="53">
        <v>4212</v>
      </c>
      <c r="B366" s="85" t="s">
        <v>667</v>
      </c>
      <c r="C366" s="50" t="s">
        <v>762</v>
      </c>
      <c r="D366" s="242">
        <v>22602.94</v>
      </c>
      <c r="E366" s="242">
        <v>19600.48</v>
      </c>
      <c r="F366" s="52">
        <f t="shared" si="81"/>
        <v>86.716506790709531</v>
      </c>
    </row>
    <row r="367" spans="1:6" ht="12.75" customHeight="1" x14ac:dyDescent="0.2">
      <c r="A367" s="53">
        <v>4213</v>
      </c>
      <c r="B367" s="85" t="s">
        <v>669</v>
      </c>
      <c r="C367" s="50" t="s">
        <v>763</v>
      </c>
      <c r="D367" s="242">
        <v>3416824.84</v>
      </c>
      <c r="E367" s="242">
        <v>1719991.48</v>
      </c>
      <c r="F367" s="52">
        <f t="shared" si="81"/>
        <v>50.338883628579566</v>
      </c>
    </row>
    <row r="368" spans="1:6" ht="12.75" customHeight="1" x14ac:dyDescent="0.2">
      <c r="A368" s="53">
        <v>4214</v>
      </c>
      <c r="B368" s="85" t="s">
        <v>671</v>
      </c>
      <c r="C368" s="50" t="s">
        <v>764</v>
      </c>
      <c r="D368" s="242">
        <v>13198929.609999999</v>
      </c>
      <c r="E368" s="242">
        <v>10952641.58</v>
      </c>
      <c r="F368" s="52">
        <f t="shared" si="81"/>
        <v>82.981286389328659</v>
      </c>
    </row>
    <row r="369" spans="1:6" ht="12.75" customHeight="1" x14ac:dyDescent="0.2">
      <c r="A369" s="53">
        <v>422</v>
      </c>
      <c r="B369" s="85" t="s">
        <v>765</v>
      </c>
      <c r="C369" s="50" t="s">
        <v>766</v>
      </c>
      <c r="D369" s="51">
        <f t="shared" ref="D369:E369" si="101">SUM(D370:D377)</f>
        <v>2070976.87</v>
      </c>
      <c r="E369" s="51">
        <f t="shared" si="101"/>
        <v>1865763</v>
      </c>
      <c r="F369" s="52">
        <f t="shared" si="81"/>
        <v>90.090962725237972</v>
      </c>
    </row>
    <row r="370" spans="1:6" ht="12.75" customHeight="1" x14ac:dyDescent="0.2">
      <c r="A370" s="53">
        <v>4221</v>
      </c>
      <c r="B370" s="85" t="s">
        <v>675</v>
      </c>
      <c r="C370" s="50" t="s">
        <v>767</v>
      </c>
      <c r="D370" s="242">
        <v>403479.99</v>
      </c>
      <c r="E370" s="242">
        <v>245339.51999999999</v>
      </c>
      <c r="F370" s="52">
        <f t="shared" si="81"/>
        <v>60.805870447255636</v>
      </c>
    </row>
    <row r="371" spans="1:6" ht="12.75" customHeight="1" x14ac:dyDescent="0.2">
      <c r="A371" s="53">
        <v>4222</v>
      </c>
      <c r="B371" s="85" t="s">
        <v>768</v>
      </c>
      <c r="C371" s="50" t="s">
        <v>769</v>
      </c>
      <c r="D371" s="242">
        <v>843785.52</v>
      </c>
      <c r="E371" s="242">
        <v>851698.71</v>
      </c>
      <c r="F371" s="52">
        <f t="shared" si="81"/>
        <v>100.93782007541441</v>
      </c>
    </row>
    <row r="372" spans="1:6" ht="12.75" customHeight="1" x14ac:dyDescent="0.2">
      <c r="A372" s="53">
        <v>4223</v>
      </c>
      <c r="B372" s="85" t="s">
        <v>679</v>
      </c>
      <c r="C372" s="50" t="s">
        <v>770</v>
      </c>
      <c r="D372" s="242">
        <v>140550.09</v>
      </c>
      <c r="E372" s="242">
        <v>113571.1</v>
      </c>
      <c r="F372" s="52">
        <f t="shared" si="81"/>
        <v>80.804715244223615</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2867.31</v>
      </c>
      <c r="E374" s="242">
        <v>5768.39</v>
      </c>
      <c r="F374" s="52">
        <f t="shared" si="81"/>
        <v>201.17775894479496</v>
      </c>
    </row>
    <row r="375" spans="1:6" ht="12.75" customHeight="1" x14ac:dyDescent="0.2">
      <c r="A375" s="53">
        <v>4226</v>
      </c>
      <c r="B375" s="85" t="s">
        <v>685</v>
      </c>
      <c r="C375" s="50" t="s">
        <v>773</v>
      </c>
      <c r="D375" s="242">
        <v>46427.69</v>
      </c>
      <c r="E375" s="242">
        <v>122082.64</v>
      </c>
      <c r="F375" s="52">
        <f t="shared" si="81"/>
        <v>262.95221666208249</v>
      </c>
    </row>
    <row r="376" spans="1:6" ht="12.75" customHeight="1" x14ac:dyDescent="0.2">
      <c r="A376" s="53">
        <v>4227</v>
      </c>
      <c r="B376" s="232" t="s">
        <v>687</v>
      </c>
      <c r="C376" s="50" t="s">
        <v>774</v>
      </c>
      <c r="D376" s="242">
        <v>633866.27</v>
      </c>
      <c r="E376" s="242">
        <v>527302.64</v>
      </c>
      <c r="F376" s="52">
        <f t="shared" si="81"/>
        <v>83.188310367106297</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19078.900000000001</v>
      </c>
      <c r="E378" s="51">
        <f t="shared" si="102"/>
        <v>107104.49</v>
      </c>
      <c r="F378" s="52">
        <f t="shared" si="81"/>
        <v>561.376651693756</v>
      </c>
    </row>
    <row r="379" spans="1:6" ht="12.75" customHeight="1" x14ac:dyDescent="0.2">
      <c r="A379" s="53">
        <v>4231</v>
      </c>
      <c r="B379" s="85" t="s">
        <v>693</v>
      </c>
      <c r="C379" s="50" t="s">
        <v>778</v>
      </c>
      <c r="D379" s="242">
        <v>19078.900000000001</v>
      </c>
      <c r="E379" s="242">
        <v>107104.49</v>
      </c>
      <c r="F379" s="52">
        <f t="shared" si="81"/>
        <v>561.376651693756</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329264.8</v>
      </c>
      <c r="E383" s="51">
        <f t="shared" si="103"/>
        <v>362239.25</v>
      </c>
      <c r="F383" s="52">
        <f t="shared" si="81"/>
        <v>110.01456882120408</v>
      </c>
    </row>
    <row r="384" spans="1:6" ht="12.75" customHeight="1" x14ac:dyDescent="0.2">
      <c r="A384" s="53">
        <v>4241</v>
      </c>
      <c r="B384" s="85" t="s">
        <v>784</v>
      </c>
      <c r="C384" s="50" t="s">
        <v>785</v>
      </c>
      <c r="D384" s="242">
        <v>299384.07</v>
      </c>
      <c r="E384" s="242">
        <v>316337.18</v>
      </c>
      <c r="F384" s="52">
        <f t="shared" si="81"/>
        <v>105.66266267941377</v>
      </c>
    </row>
    <row r="385" spans="1:6" ht="12.75" customHeight="1" x14ac:dyDescent="0.2">
      <c r="A385" s="53">
        <v>4242</v>
      </c>
      <c r="B385" s="85" t="s">
        <v>705</v>
      </c>
      <c r="C385" s="50" t="s">
        <v>786</v>
      </c>
      <c r="D385" s="242">
        <v>29880.73</v>
      </c>
      <c r="E385" s="242">
        <v>45902.07</v>
      </c>
      <c r="F385" s="52">
        <f t="shared" si="81"/>
        <v>153.61763250094626</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6870.4</v>
      </c>
      <c r="E388" s="51">
        <f t="shared" si="104"/>
        <v>0</v>
      </c>
      <c r="F388" s="52">
        <f t="shared" si="81"/>
        <v>0</v>
      </c>
    </row>
    <row r="389" spans="1:6" ht="12.75" customHeight="1" x14ac:dyDescent="0.2">
      <c r="A389" s="53">
        <v>4251</v>
      </c>
      <c r="B389" s="85" t="s">
        <v>791</v>
      </c>
      <c r="C389" s="50" t="s">
        <v>792</v>
      </c>
      <c r="D389" s="242">
        <v>6870.4</v>
      </c>
      <c r="E389" s="242">
        <v>0</v>
      </c>
      <c r="F389" s="52">
        <f t="shared" si="81"/>
        <v>0</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978280.23</v>
      </c>
      <c r="E391" s="51">
        <f t="shared" si="105"/>
        <v>23203.65</v>
      </c>
      <c r="F391" s="52">
        <f t="shared" si="81"/>
        <v>2.3718817255460638</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909264.37</v>
      </c>
      <c r="E393" s="242">
        <v>250</v>
      </c>
      <c r="F393" s="52">
        <f t="shared" si="81"/>
        <v>2.7494753808510061E-2</v>
      </c>
    </row>
    <row r="394" spans="1:6" ht="12.75" customHeight="1" x14ac:dyDescent="0.2">
      <c r="A394" s="53">
        <v>4263</v>
      </c>
      <c r="B394" s="85" t="s">
        <v>723</v>
      </c>
      <c r="C394" s="50" t="s">
        <v>798</v>
      </c>
      <c r="D394" s="242">
        <v>69015.86</v>
      </c>
      <c r="E394" s="242">
        <v>22953.65</v>
      </c>
      <c r="F394" s="52">
        <f t="shared" si="81"/>
        <v>33.258514781964607</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1996506.9000000001</v>
      </c>
      <c r="E402" s="51">
        <f t="shared" si="109"/>
        <v>1460271.79</v>
      </c>
      <c r="F402" s="52">
        <f t="shared" si="81"/>
        <v>73.141334497767076</v>
      </c>
    </row>
    <row r="403" spans="1:6" ht="12.75" customHeight="1" x14ac:dyDescent="0.2">
      <c r="A403" s="53">
        <v>451</v>
      </c>
      <c r="B403" s="85" t="s">
        <v>812</v>
      </c>
      <c r="C403" s="50" t="s">
        <v>813</v>
      </c>
      <c r="D403" s="242">
        <v>1966359.33</v>
      </c>
      <c r="E403" s="242">
        <v>1458643.04</v>
      </c>
      <c r="F403" s="52">
        <f t="shared" si="81"/>
        <v>74.179882473464303</v>
      </c>
    </row>
    <row r="404" spans="1:6" ht="12.75" customHeight="1" x14ac:dyDescent="0.2">
      <c r="A404" s="53">
        <v>452</v>
      </c>
      <c r="B404" s="85" t="s">
        <v>814</v>
      </c>
      <c r="C404" s="50" t="s">
        <v>815</v>
      </c>
      <c r="D404" s="242">
        <v>30147.57</v>
      </c>
      <c r="E404" s="242">
        <v>1628.75</v>
      </c>
      <c r="F404" s="52">
        <f t="shared" si="81"/>
        <v>5.402591319963765</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23061925.669999994</v>
      </c>
      <c r="E408" s="51">
        <f t="shared" si="111"/>
        <v>17538517.66</v>
      </c>
      <c r="F408" s="52">
        <f t="shared" si="81"/>
        <v>76.049666931391187</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13526477.390000001</v>
      </c>
      <c r="E410" s="242">
        <v>9481122.6300000008</v>
      </c>
      <c r="F410" s="52">
        <f t="shared" si="81"/>
        <v>70.093065301756297</v>
      </c>
    </row>
    <row r="411" spans="1:6" ht="12.75" customHeight="1" x14ac:dyDescent="0.2">
      <c r="A411" s="53">
        <v>97</v>
      </c>
      <c r="B411" s="85" t="s">
        <v>828</v>
      </c>
      <c r="C411" s="50" t="s">
        <v>829</v>
      </c>
      <c r="D411" s="242">
        <v>356289.4</v>
      </c>
      <c r="E411" s="242">
        <v>2577756.9700000002</v>
      </c>
      <c r="F411" s="52">
        <f t="shared" si="81"/>
        <v>723.50088720012445</v>
      </c>
    </row>
    <row r="412" spans="1:6" ht="12.75" customHeight="1" x14ac:dyDescent="0.2">
      <c r="A412" s="53" t="s">
        <v>609</v>
      </c>
      <c r="B412" s="85" t="s">
        <v>830</v>
      </c>
      <c r="C412" s="50" t="s">
        <v>831</v>
      </c>
      <c r="D412" s="51">
        <f>D6+D298</f>
        <v>88670191.989999995</v>
      </c>
      <c r="E412" s="51">
        <f>E6+E298</f>
        <v>103184697.98</v>
      </c>
      <c r="F412" s="52">
        <f t="shared" si="81"/>
        <v>116.36909277430787</v>
      </c>
    </row>
    <row r="413" spans="1:6" ht="12.75" customHeight="1" x14ac:dyDescent="0.2">
      <c r="A413" s="53" t="s">
        <v>609</v>
      </c>
      <c r="B413" s="85" t="s">
        <v>832</v>
      </c>
      <c r="C413" s="50" t="s">
        <v>833</v>
      </c>
      <c r="D413" s="51">
        <f t="shared" ref="D413:E413" si="112">D289+D350</f>
        <v>89254698.280000001</v>
      </c>
      <c r="E413" s="51">
        <f t="shared" si="112"/>
        <v>93692818.150000006</v>
      </c>
      <c r="F413" s="52">
        <f t="shared" si="81"/>
        <v>104.97242157054546</v>
      </c>
    </row>
    <row r="414" spans="1:6" ht="12.75" customHeight="1" x14ac:dyDescent="0.2">
      <c r="A414" s="53" t="s">
        <v>609</v>
      </c>
      <c r="B414" s="85" t="s">
        <v>834</v>
      </c>
      <c r="C414" s="50" t="s">
        <v>835</v>
      </c>
      <c r="D414" s="51">
        <f t="shared" ref="D414:E414" si="113">IF(D412&gt;=D413,D412-D413,0)</f>
        <v>0</v>
      </c>
      <c r="E414" s="51">
        <f t="shared" si="113"/>
        <v>9491879.8299999982</v>
      </c>
      <c r="F414" s="52" t="str">
        <f t="shared" si="81"/>
        <v>-</v>
      </c>
    </row>
    <row r="415" spans="1:6" ht="12.75" customHeight="1" x14ac:dyDescent="0.2">
      <c r="A415" s="53" t="s">
        <v>609</v>
      </c>
      <c r="B415" s="85" t="s">
        <v>836</v>
      </c>
      <c r="C415" s="50" t="s">
        <v>837</v>
      </c>
      <c r="D415" s="51">
        <f t="shared" ref="D415:E415" si="114">IF(D413&gt;=D412,D413-D412,0)</f>
        <v>584506.29000000656</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7872364.2000000002</v>
      </c>
      <c r="E417" s="51">
        <f t="shared" si="116"/>
        <v>5375068.8800000008</v>
      </c>
      <c r="F417" s="52">
        <f t="shared" si="81"/>
        <v>68.277695790547909</v>
      </c>
    </row>
    <row r="418" spans="1:6" ht="12.75" customHeight="1" x14ac:dyDescent="0.2">
      <c r="A418" s="55" t="s">
        <v>843</v>
      </c>
      <c r="B418" s="233" t="s">
        <v>844</v>
      </c>
      <c r="C418" s="56" t="s">
        <v>845</v>
      </c>
      <c r="D418" s="62">
        <f t="shared" ref="D418:E418" si="117">D294+D411</f>
        <v>15545853.09</v>
      </c>
      <c r="E418" s="62">
        <f t="shared" si="117"/>
        <v>10625720</v>
      </c>
      <c r="F418" s="57">
        <f t="shared" si="81"/>
        <v>68.350832459847979</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3400191.64</v>
      </c>
      <c r="E420" s="51">
        <f t="shared" si="118"/>
        <v>7034384.0800000001</v>
      </c>
      <c r="F420" s="52">
        <f t="shared" ref="F420:F647" si="119">IF(D420&lt;&gt;0,IF(E420/D420&gt;=100,"&gt;&gt;100",E420/D420*100),"-")</f>
        <v>206.88198856932664</v>
      </c>
    </row>
    <row r="421" spans="1:6" ht="24" x14ac:dyDescent="0.2">
      <c r="A421" s="53">
        <v>81</v>
      </c>
      <c r="B421" s="232" t="s">
        <v>849</v>
      </c>
      <c r="C421" s="50" t="s">
        <v>850</v>
      </c>
      <c r="D421" s="51">
        <f t="shared" ref="D421:E421" si="120">D422+D427+D430+D434+D435+D442+D447+D455</f>
        <v>7526.71</v>
      </c>
      <c r="E421" s="51">
        <f t="shared" si="120"/>
        <v>14931.69</v>
      </c>
      <c r="F421" s="52">
        <f t="shared" si="119"/>
        <v>198.38269310229833</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7526.71</v>
      </c>
      <c r="E427" s="51">
        <f t="shared" si="122"/>
        <v>14931.69</v>
      </c>
      <c r="F427" s="52">
        <f t="shared" si="119"/>
        <v>198.38269310229833</v>
      </c>
    </row>
    <row r="428" spans="1:6" ht="24" x14ac:dyDescent="0.2">
      <c r="A428" s="53">
        <v>8121</v>
      </c>
      <c r="B428" s="232" t="s">
        <v>863</v>
      </c>
      <c r="C428" s="50" t="s">
        <v>864</v>
      </c>
      <c r="D428" s="242">
        <v>7526.71</v>
      </c>
      <c r="E428" s="242">
        <v>14931.69</v>
      </c>
      <c r="F428" s="52">
        <f t="shared" si="119"/>
        <v>198.38269310229833</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3392664.93</v>
      </c>
      <c r="E484" s="51">
        <f t="shared" si="137"/>
        <v>7019452.3899999997</v>
      </c>
      <c r="F484" s="52">
        <f t="shared" si="119"/>
        <v>206.90084446388281</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3392664.93</v>
      </c>
      <c r="E495" s="51">
        <f t="shared" si="140"/>
        <v>7019452.3899999997</v>
      </c>
      <c r="F495" s="52">
        <f t="shared" si="119"/>
        <v>206.90084446388281</v>
      </c>
    </row>
    <row r="496" spans="1:6" ht="12.75" customHeight="1" x14ac:dyDescent="0.2">
      <c r="A496" s="53">
        <v>8443</v>
      </c>
      <c r="B496" s="85" t="s">
        <v>999</v>
      </c>
      <c r="C496" s="50" t="s">
        <v>1000</v>
      </c>
      <c r="D496" s="242">
        <v>3392664.93</v>
      </c>
      <c r="E496" s="242">
        <v>7019452.3899999997</v>
      </c>
      <c r="F496" s="52">
        <f t="shared" si="119"/>
        <v>206.90084446388281</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3186247.5600000005</v>
      </c>
      <c r="E528" s="51">
        <f t="shared" si="148"/>
        <v>2601201.0700000003</v>
      </c>
      <c r="F528" s="52">
        <f t="shared" si="119"/>
        <v>81.638385625001462</v>
      </c>
    </row>
    <row r="529" spans="1:6" ht="24" x14ac:dyDescent="0.2">
      <c r="A529" s="53">
        <v>51</v>
      </c>
      <c r="B529" s="85" t="s">
        <v>1065</v>
      </c>
      <c r="C529" s="50" t="s">
        <v>1066</v>
      </c>
      <c r="D529" s="51">
        <f t="shared" ref="D529:E529" si="149">D530+D535+D538+D542+D543+D550+D555+D563</f>
        <v>326591.01</v>
      </c>
      <c r="E529" s="51">
        <f t="shared" si="149"/>
        <v>405139.26</v>
      </c>
      <c r="F529" s="52">
        <f t="shared" si="119"/>
        <v>124.0509529028371</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326591.01</v>
      </c>
      <c r="E535" s="51">
        <f t="shared" si="151"/>
        <v>405139.26</v>
      </c>
      <c r="F535" s="52">
        <f t="shared" si="119"/>
        <v>124.0509529028371</v>
      </c>
    </row>
    <row r="536" spans="1:6" ht="24" x14ac:dyDescent="0.2">
      <c r="A536" s="53">
        <v>5121</v>
      </c>
      <c r="B536" s="85" t="s">
        <v>1079</v>
      </c>
      <c r="C536" s="50" t="s">
        <v>1080</v>
      </c>
      <c r="D536" s="242">
        <v>326591.01</v>
      </c>
      <c r="E536" s="242">
        <v>405139.26</v>
      </c>
      <c r="F536" s="52">
        <f t="shared" si="119"/>
        <v>124.0509529028371</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2859656.5500000003</v>
      </c>
      <c r="E593" s="51">
        <f t="shared" si="167"/>
        <v>2196061.81</v>
      </c>
      <c r="F593" s="52">
        <f t="shared" si="119"/>
        <v>76.794600036847072</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2856402.6</v>
      </c>
      <c r="E605" s="51">
        <f t="shared" si="171"/>
        <v>1064552.73</v>
      </c>
      <c r="F605" s="52">
        <f t="shared" si="119"/>
        <v>37.269001575618226</v>
      </c>
    </row>
    <row r="606" spans="1:6" ht="24" x14ac:dyDescent="0.2">
      <c r="A606" s="53">
        <v>5443</v>
      </c>
      <c r="B606" s="85" t="s">
        <v>1210</v>
      </c>
      <c r="C606" s="50" t="s">
        <v>1211</v>
      </c>
      <c r="D606" s="242">
        <v>2856402.6</v>
      </c>
      <c r="E606" s="242">
        <v>1064552.73</v>
      </c>
      <c r="F606" s="52">
        <f t="shared" si="119"/>
        <v>37.269001575618226</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3253.95</v>
      </c>
      <c r="E617" s="51">
        <f t="shared" si="173"/>
        <v>1131509.08</v>
      </c>
      <c r="F617" s="52" t="str">
        <f t="shared" si="119"/>
        <v>&gt;&gt;100</v>
      </c>
    </row>
    <row r="618" spans="1:6" ht="12.75" customHeight="1" x14ac:dyDescent="0.2">
      <c r="A618" s="53">
        <v>5471</v>
      </c>
      <c r="B618" s="85" t="s">
        <v>1234</v>
      </c>
      <c r="C618" s="50" t="s">
        <v>1235</v>
      </c>
      <c r="D618" s="242">
        <v>3253.95</v>
      </c>
      <c r="E618" s="242">
        <v>1131509.08</v>
      </c>
      <c r="F618" s="52" t="str">
        <f t="shared" si="119"/>
        <v>&gt;&gt;100</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213944.07999999961</v>
      </c>
      <c r="E635" s="51">
        <f t="shared" si="178"/>
        <v>4433183.01</v>
      </c>
      <c r="F635" s="52">
        <f t="shared" si="119"/>
        <v>2072.122308782747</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4205092.9800000004</v>
      </c>
      <c r="E637" s="242">
        <v>1437944.03</v>
      </c>
      <c r="F637" s="52">
        <f t="shared" si="119"/>
        <v>34.195296913506056</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92070383.629999995</v>
      </c>
      <c r="E639" s="51">
        <f t="shared" si="180"/>
        <v>110219082.06</v>
      </c>
      <c r="F639" s="52">
        <f t="shared" si="119"/>
        <v>119.71176584093919</v>
      </c>
    </row>
    <row r="640" spans="1:6" ht="12.75" customHeight="1" x14ac:dyDescent="0.2">
      <c r="A640" s="53" t="s">
        <v>609</v>
      </c>
      <c r="B640" s="85" t="s">
        <v>1278</v>
      </c>
      <c r="C640" s="50" t="s">
        <v>1279</v>
      </c>
      <c r="D640" s="51">
        <f t="shared" ref="D640:E640" si="181">D413+D528</f>
        <v>92440945.840000004</v>
      </c>
      <c r="E640" s="51">
        <f t="shared" si="181"/>
        <v>96294019.219999999</v>
      </c>
      <c r="F640" s="52">
        <f t="shared" si="119"/>
        <v>104.16814577673084</v>
      </c>
    </row>
    <row r="641" spans="1:6" ht="12.75" customHeight="1" x14ac:dyDescent="0.2">
      <c r="A641" s="53" t="s">
        <v>609</v>
      </c>
      <c r="B641" s="85" t="s">
        <v>1280</v>
      </c>
      <c r="C641" s="50" t="s">
        <v>1281</v>
      </c>
      <c r="D641" s="51">
        <f t="shared" ref="D641:E641" si="182">IF(D639&gt;=D640,D639-D640,0)</f>
        <v>0</v>
      </c>
      <c r="E641" s="51">
        <f t="shared" si="182"/>
        <v>13925062.840000004</v>
      </c>
      <c r="F641" s="52" t="str">
        <f t="shared" si="119"/>
        <v>-</v>
      </c>
    </row>
    <row r="642" spans="1:6" ht="12.75" customHeight="1" x14ac:dyDescent="0.2">
      <c r="A642" s="53" t="s">
        <v>609</v>
      </c>
      <c r="B642" s="85" t="s">
        <v>1282</v>
      </c>
      <c r="C642" s="50" t="s">
        <v>1283</v>
      </c>
      <c r="D642" s="51">
        <f t="shared" ref="D642:E642" si="183">IF(D640&gt;=D639,D640-D639,0)</f>
        <v>370562.21000000834</v>
      </c>
      <c r="E642" s="51">
        <f t="shared" si="183"/>
        <v>0</v>
      </c>
      <c r="F642" s="52">
        <f t="shared" si="119"/>
        <v>0</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3667271.2199999997</v>
      </c>
      <c r="E644" s="51">
        <f t="shared" si="185"/>
        <v>3937124.8500000006</v>
      </c>
      <c r="F644" s="52">
        <f t="shared" si="119"/>
        <v>107.35843120978656</v>
      </c>
    </row>
    <row r="645" spans="1:6" ht="24" x14ac:dyDescent="0.2">
      <c r="A645" s="53" t="s">
        <v>609</v>
      </c>
      <c r="B645" s="85" t="s">
        <v>1288</v>
      </c>
      <c r="C645" s="50" t="s">
        <v>1289</v>
      </c>
      <c r="D645" s="51">
        <f t="shared" ref="D645:E645" si="186">IF(D641+D643-D642-D644&gt;=0,D641+D643-D642-D644,0)</f>
        <v>0</v>
      </c>
      <c r="E645" s="51">
        <f t="shared" si="186"/>
        <v>9987937.9900000021</v>
      </c>
      <c r="F645" s="52" t="str">
        <f t="shared" si="119"/>
        <v>-</v>
      </c>
    </row>
    <row r="646" spans="1:6" ht="24" x14ac:dyDescent="0.2">
      <c r="A646" s="53" t="s">
        <v>609</v>
      </c>
      <c r="B646" s="85" t="s">
        <v>1290</v>
      </c>
      <c r="C646" s="50" t="s">
        <v>1291</v>
      </c>
      <c r="D646" s="51">
        <f t="shared" ref="D646:E646" si="187">IF(D642+D644-D641-D643&gt;=0,D642+D644-D641-D643,0)</f>
        <v>4037833.4300000081</v>
      </c>
      <c r="E646" s="51">
        <f t="shared" si="187"/>
        <v>0</v>
      </c>
      <c r="F646" s="52">
        <f t="shared" si="119"/>
        <v>0</v>
      </c>
    </row>
    <row r="647" spans="1:6" ht="24" x14ac:dyDescent="0.2">
      <c r="A647" s="55" t="s">
        <v>1292</v>
      </c>
      <c r="B647" s="233" t="s">
        <v>1293</v>
      </c>
      <c r="C647" s="56" t="s">
        <v>1292</v>
      </c>
      <c r="D647" s="243">
        <v>2193991.9500000002</v>
      </c>
      <c r="E647" s="243">
        <v>2647415.19</v>
      </c>
      <c r="F647" s="57">
        <f t="shared" si="119"/>
        <v>120.66658631085679</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2650507.75</v>
      </c>
      <c r="E649" s="242">
        <v>3462083.42</v>
      </c>
      <c r="F649" s="52">
        <f t="shared" ref="F649:F724" si="188">IF(D649&lt;&gt;0,IF(E649/D649&gt;=100,"&gt;&gt;100",E649/D649*100),"-")</f>
        <v>130.61963014445061</v>
      </c>
    </row>
    <row r="650" spans="1:6" ht="12.75" customHeight="1" x14ac:dyDescent="0.2">
      <c r="A650" s="53" t="s">
        <v>1297</v>
      </c>
      <c r="B650" s="85" t="s">
        <v>1298</v>
      </c>
      <c r="C650" s="50" t="s">
        <v>1297</v>
      </c>
      <c r="D650" s="242">
        <v>96345153.569999993</v>
      </c>
      <c r="E650" s="242">
        <v>131638591.97</v>
      </c>
      <c r="F650" s="52">
        <f t="shared" si="188"/>
        <v>136.6322924321849</v>
      </c>
    </row>
    <row r="651" spans="1:6" ht="12.75" customHeight="1" x14ac:dyDescent="0.2">
      <c r="A651" s="53" t="s">
        <v>1299</v>
      </c>
      <c r="B651" s="85" t="s">
        <v>1300</v>
      </c>
      <c r="C651" s="50" t="s">
        <v>1299</v>
      </c>
      <c r="D651" s="242">
        <v>95533577.939999998</v>
      </c>
      <c r="E651" s="242">
        <v>120731988.73</v>
      </c>
      <c r="F651" s="52">
        <f t="shared" si="188"/>
        <v>126.37649644591549</v>
      </c>
    </row>
    <row r="652" spans="1:6" ht="24" x14ac:dyDescent="0.2">
      <c r="A652" s="53">
        <v>11</v>
      </c>
      <c r="B652" s="85" t="s">
        <v>1301</v>
      </c>
      <c r="C652" s="50" t="s">
        <v>1302</v>
      </c>
      <c r="D652" s="51">
        <f t="shared" ref="D652:E652" si="189">+D649+D650-D651</f>
        <v>3462083.3799999952</v>
      </c>
      <c r="E652" s="51">
        <f t="shared" si="189"/>
        <v>14368686.659999982</v>
      </c>
      <c r="F652" s="52">
        <f t="shared" si="188"/>
        <v>415.0300579993542</v>
      </c>
    </row>
    <row r="653" spans="1:6" ht="24" x14ac:dyDescent="0.2">
      <c r="A653" s="53" t="s">
        <v>609</v>
      </c>
      <c r="B653" s="85" t="s">
        <v>1303</v>
      </c>
      <c r="C653" s="50" t="s">
        <v>1304</v>
      </c>
      <c r="D653" s="262">
        <v>189</v>
      </c>
      <c r="E653" s="262">
        <v>192</v>
      </c>
      <c r="F653" s="52">
        <f t="shared" si="188"/>
        <v>101.58730158730158</v>
      </c>
    </row>
    <row r="654" spans="1:6" ht="24" x14ac:dyDescent="0.2">
      <c r="A654" s="53" t="s">
        <v>609</v>
      </c>
      <c r="B654" s="85" t="s">
        <v>1305</v>
      </c>
      <c r="C654" s="50" t="s">
        <v>1306</v>
      </c>
      <c r="D654" s="262">
        <v>1539</v>
      </c>
      <c r="E654" s="262">
        <v>1564</v>
      </c>
      <c r="F654" s="52">
        <f t="shared" si="188"/>
        <v>101.62443144899285</v>
      </c>
    </row>
    <row r="655" spans="1:6" ht="12.75" customHeight="1" x14ac:dyDescent="0.2">
      <c r="A655" s="53" t="s">
        <v>609</v>
      </c>
      <c r="B655" s="85" t="s">
        <v>1307</v>
      </c>
      <c r="C655" s="50" t="s">
        <v>1308</v>
      </c>
      <c r="D655" s="262">
        <v>181</v>
      </c>
      <c r="E655" s="262">
        <v>182</v>
      </c>
      <c r="F655" s="52">
        <f t="shared" si="188"/>
        <v>100.55248618784532</v>
      </c>
    </row>
    <row r="656" spans="1:6" ht="12.75" customHeight="1" x14ac:dyDescent="0.2">
      <c r="A656" s="53" t="s">
        <v>609</v>
      </c>
      <c r="B656" s="85" t="s">
        <v>1309</v>
      </c>
      <c r="C656" s="50" t="s">
        <v>1310</v>
      </c>
      <c r="D656" s="262">
        <v>1345</v>
      </c>
      <c r="E656" s="262">
        <v>1400</v>
      </c>
      <c r="F656" s="52">
        <f t="shared" si="188"/>
        <v>104.08921933085502</v>
      </c>
    </row>
    <row r="657" spans="1:6" ht="24" x14ac:dyDescent="0.2">
      <c r="A657" s="53" t="s">
        <v>1311</v>
      </c>
      <c r="B657" s="85" t="s">
        <v>1312</v>
      </c>
      <c r="C657" s="50" t="s">
        <v>1313</v>
      </c>
      <c r="D657" s="242">
        <v>903322.72</v>
      </c>
      <c r="E657" s="242">
        <v>1213177.1599999999</v>
      </c>
      <c r="F657" s="52">
        <f t="shared" si="188"/>
        <v>134.30163253283388</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1187.8599999999999</v>
      </c>
      <c r="E660" s="242">
        <v>120.19</v>
      </c>
      <c r="F660" s="52">
        <f t="shared" si="188"/>
        <v>10.11819574697355</v>
      </c>
    </row>
    <row r="661" spans="1:6" ht="12.75" customHeight="1" x14ac:dyDescent="0.2">
      <c r="A661" s="53">
        <v>63311</v>
      </c>
      <c r="B661" s="85" t="s">
        <v>1320</v>
      </c>
      <c r="C661" s="50" t="s">
        <v>1321</v>
      </c>
      <c r="D661" s="242">
        <v>401815.22</v>
      </c>
      <c r="E661" s="242">
        <v>587410.96</v>
      </c>
      <c r="F661" s="52">
        <f t="shared" si="188"/>
        <v>146.18932553127283</v>
      </c>
    </row>
    <row r="662" spans="1:6" ht="12.75" customHeight="1" x14ac:dyDescent="0.2">
      <c r="A662" s="53">
        <v>63312</v>
      </c>
      <c r="B662" s="85" t="s">
        <v>1322</v>
      </c>
      <c r="C662" s="50" t="s">
        <v>1323</v>
      </c>
      <c r="D662" s="242">
        <v>4958.57</v>
      </c>
      <c r="E662" s="242">
        <v>11720</v>
      </c>
      <c r="F662" s="52">
        <f t="shared" si="188"/>
        <v>236.35846625135878</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396348.89</v>
      </c>
      <c r="E664" s="242">
        <v>257595.16</v>
      </c>
      <c r="F664" s="52">
        <f t="shared" si="188"/>
        <v>64.992022558710843</v>
      </c>
    </row>
    <row r="665" spans="1:6" ht="12.75" customHeight="1" x14ac:dyDescent="0.2">
      <c r="A665" s="53">
        <v>63321</v>
      </c>
      <c r="B665" s="85" t="s">
        <v>1328</v>
      </c>
      <c r="C665" s="50" t="s">
        <v>1329</v>
      </c>
      <c r="D665" s="242">
        <v>494653.14</v>
      </c>
      <c r="E665" s="242">
        <v>428361.13</v>
      </c>
      <c r="F665" s="52">
        <f t="shared" si="188"/>
        <v>86.598283799431655</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15545.43</v>
      </c>
      <c r="E669" s="242">
        <v>60626.28</v>
      </c>
      <c r="F669" s="52">
        <f t="shared" si="188"/>
        <v>389.99422981545058</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502144.17</v>
      </c>
      <c r="E671" s="242">
        <v>559219.54</v>
      </c>
      <c r="F671" s="52">
        <f t="shared" si="188"/>
        <v>111.3663313068038</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2176654.06</v>
      </c>
      <c r="E673" s="242">
        <v>800000</v>
      </c>
      <c r="F673" s="52">
        <f t="shared" si="188"/>
        <v>36.753658502812335</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11617339.85</v>
      </c>
      <c r="E675" s="242">
        <v>14952680.23</v>
      </c>
      <c r="F675" s="52">
        <f t="shared" si="188"/>
        <v>128.71001815445729</v>
      </c>
    </row>
    <row r="676" spans="1:6" ht="24" x14ac:dyDescent="0.2">
      <c r="A676" s="53">
        <v>63613</v>
      </c>
      <c r="B676" s="232" t="s">
        <v>1350</v>
      </c>
      <c r="C676" s="50" t="s">
        <v>1351</v>
      </c>
      <c r="D676" s="242">
        <v>3809069.55</v>
      </c>
      <c r="E676" s="242">
        <v>4396746.51</v>
      </c>
      <c r="F676" s="52">
        <f t="shared" si="188"/>
        <v>115.42835992585118</v>
      </c>
    </row>
    <row r="677" spans="1:6" ht="24" x14ac:dyDescent="0.2">
      <c r="A677" s="53">
        <v>63622</v>
      </c>
      <c r="B677" s="232" t="s">
        <v>1352</v>
      </c>
      <c r="C677" s="50" t="s">
        <v>1353</v>
      </c>
      <c r="D677" s="242">
        <v>198908.86</v>
      </c>
      <c r="E677" s="242">
        <v>237363.38</v>
      </c>
      <c r="F677" s="52">
        <f t="shared" si="188"/>
        <v>119.33273359467248</v>
      </c>
    </row>
    <row r="678" spans="1:6" ht="24" x14ac:dyDescent="0.2">
      <c r="A678" s="53">
        <v>63623</v>
      </c>
      <c r="B678" s="232" t="s">
        <v>1354</v>
      </c>
      <c r="C678" s="50" t="s">
        <v>1355</v>
      </c>
      <c r="D678" s="242">
        <v>1327.23</v>
      </c>
      <c r="E678" s="242">
        <v>800</v>
      </c>
      <c r="F678" s="52">
        <f t="shared" si="188"/>
        <v>60.275912991719593</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961740.18</v>
      </c>
      <c r="E694" s="242">
        <v>1722261.97</v>
      </c>
      <c r="F694" s="52">
        <f t="shared" si="188"/>
        <v>179.07767667562771</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47175.33</v>
      </c>
      <c r="E696" s="242">
        <v>88686.5</v>
      </c>
      <c r="F696" s="52">
        <f t="shared" si="188"/>
        <v>187.99338552586701</v>
      </c>
    </row>
    <row r="697" spans="1:6" ht="24" x14ac:dyDescent="0.2">
      <c r="A697" s="53" t="s">
        <v>1377</v>
      </c>
      <c r="B697" s="232" t="s">
        <v>1378</v>
      </c>
      <c r="C697" s="50" t="s">
        <v>1377</v>
      </c>
      <c r="D697" s="242">
        <v>1424.18</v>
      </c>
      <c r="E697" s="242">
        <v>476</v>
      </c>
      <c r="F697" s="52">
        <f t="shared" si="188"/>
        <v>33.422741507393724</v>
      </c>
    </row>
    <row r="698" spans="1:6" ht="12.75" customHeight="1" x14ac:dyDescent="0.2">
      <c r="A698" s="53">
        <v>63821</v>
      </c>
      <c r="B698" s="232" t="s">
        <v>1379</v>
      </c>
      <c r="C698" s="50" t="s">
        <v>1380</v>
      </c>
      <c r="D698" s="242">
        <v>4123354.63</v>
      </c>
      <c r="E698" s="242">
        <v>5112924.24</v>
      </c>
      <c r="F698" s="52">
        <f t="shared" si="188"/>
        <v>123.99913902142346</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1793850.59</v>
      </c>
      <c r="E710" s="242">
        <v>1757589.55</v>
      </c>
      <c r="F710" s="52">
        <f t="shared" si="188"/>
        <v>97.978591962890278</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29444.14</v>
      </c>
      <c r="E712" s="242">
        <v>36314.15</v>
      </c>
      <c r="F712" s="52">
        <f t="shared" si="188"/>
        <v>123.33235068166366</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166135.89000000001</v>
      </c>
      <c r="E716" s="242">
        <v>179256.65</v>
      </c>
      <c r="F716" s="52">
        <f t="shared" si="188"/>
        <v>107.89760719372556</v>
      </c>
    </row>
    <row r="717" spans="1:6" ht="12.75" customHeight="1" x14ac:dyDescent="0.2">
      <c r="A717" s="53">
        <v>31215</v>
      </c>
      <c r="B717" s="85" t="s">
        <v>1414</v>
      </c>
      <c r="C717" s="50" t="s">
        <v>1415</v>
      </c>
      <c r="D717" s="242">
        <v>152412.19</v>
      </c>
      <c r="E717" s="242">
        <v>114909.14</v>
      </c>
      <c r="F717" s="52">
        <f t="shared" si="188"/>
        <v>75.393667658735168</v>
      </c>
    </row>
    <row r="718" spans="1:6" ht="12.75" customHeight="1" x14ac:dyDescent="0.2">
      <c r="A718" s="53">
        <v>32121</v>
      </c>
      <c r="B718" s="85" t="s">
        <v>1416</v>
      </c>
      <c r="C718" s="50" t="s">
        <v>1417</v>
      </c>
      <c r="D718" s="242">
        <v>696061.98</v>
      </c>
      <c r="E718" s="242">
        <v>804966.55</v>
      </c>
      <c r="F718" s="52">
        <f t="shared" si="188"/>
        <v>115.64581504652791</v>
      </c>
    </row>
    <row r="719" spans="1:6" ht="12.75" customHeight="1" x14ac:dyDescent="0.2">
      <c r="A719" s="53" t="s">
        <v>1418</v>
      </c>
      <c r="B719" s="85" t="s">
        <v>1419</v>
      </c>
      <c r="C719" s="50" t="s">
        <v>1418</v>
      </c>
      <c r="D719" s="242">
        <v>12940.47</v>
      </c>
      <c r="E719" s="242">
        <v>5972.52</v>
      </c>
      <c r="F719" s="52">
        <f t="shared" si="188"/>
        <v>46.15381048756344</v>
      </c>
    </row>
    <row r="720" spans="1:6" ht="12.75" customHeight="1" x14ac:dyDescent="0.2">
      <c r="A720" s="53" t="s">
        <v>1420</v>
      </c>
      <c r="B720" s="85" t="s">
        <v>1421</v>
      </c>
      <c r="C720" s="50" t="s">
        <v>1420</v>
      </c>
      <c r="D720" s="242">
        <v>68780.94</v>
      </c>
      <c r="E720" s="242">
        <v>70859.67</v>
      </c>
      <c r="F720" s="52">
        <f t="shared" si="188"/>
        <v>103.02224715160915</v>
      </c>
    </row>
    <row r="721" spans="1:6" ht="12.75" customHeight="1" x14ac:dyDescent="0.2">
      <c r="A721" s="53" t="s">
        <v>1422</v>
      </c>
      <c r="B721" s="85" t="s">
        <v>1423</v>
      </c>
      <c r="C721" s="50" t="s">
        <v>1422</v>
      </c>
      <c r="D721" s="242">
        <v>192883.87</v>
      </c>
      <c r="E721" s="242">
        <v>204584.31</v>
      </c>
      <c r="F721" s="52">
        <f t="shared" si="188"/>
        <v>106.06605414957716</v>
      </c>
    </row>
    <row r="722" spans="1:6" ht="12.75" customHeight="1" x14ac:dyDescent="0.2">
      <c r="A722" s="53" t="s">
        <v>1424</v>
      </c>
      <c r="B722" s="85" t="s">
        <v>1425</v>
      </c>
      <c r="C722" s="50" t="s">
        <v>1424</v>
      </c>
      <c r="D722" s="242">
        <v>91798.02</v>
      </c>
      <c r="E722" s="242">
        <v>124382.88</v>
      </c>
      <c r="F722" s="52">
        <f t="shared" si="188"/>
        <v>135.49625580159571</v>
      </c>
    </row>
    <row r="723" spans="1:6" ht="12.75" customHeight="1" x14ac:dyDescent="0.2">
      <c r="A723" s="53" t="s">
        <v>1426</v>
      </c>
      <c r="B723" s="85" t="s">
        <v>1427</v>
      </c>
      <c r="C723" s="50" t="s">
        <v>1426</v>
      </c>
      <c r="D723" s="242">
        <v>30469.06</v>
      </c>
      <c r="E723" s="242">
        <v>48114.29</v>
      </c>
      <c r="F723" s="52">
        <f t="shared" si="188"/>
        <v>157.91196052651443</v>
      </c>
    </row>
    <row r="724" spans="1:6" ht="12.75" customHeight="1" x14ac:dyDescent="0.2">
      <c r="A724" s="53" t="s">
        <v>1428</v>
      </c>
      <c r="B724" s="85" t="s">
        <v>1429</v>
      </c>
      <c r="C724" s="50" t="s">
        <v>1428</v>
      </c>
      <c r="D724" s="242">
        <v>6627.58</v>
      </c>
      <c r="E724" s="242">
        <v>0</v>
      </c>
      <c r="F724" s="52">
        <f t="shared" si="188"/>
        <v>0</v>
      </c>
    </row>
    <row r="725" spans="1:6" ht="12.75" customHeight="1" x14ac:dyDescent="0.2">
      <c r="A725" s="53">
        <v>32911</v>
      </c>
      <c r="B725" s="85" t="s">
        <v>1430</v>
      </c>
      <c r="C725" s="50" t="s">
        <v>1431</v>
      </c>
      <c r="D725" s="242">
        <v>102352.08</v>
      </c>
      <c r="E725" s="242">
        <v>98860.72</v>
      </c>
      <c r="F725" s="52">
        <f t="shared" ref="F725:F979" si="190">IF(D725&lt;&gt;0,IF(E725/D725&gt;=100,"&gt;&gt;100",E725/D725*100),"-")</f>
        <v>96.588872448903814</v>
      </c>
    </row>
    <row r="726" spans="1:6" ht="12.75" customHeight="1" x14ac:dyDescent="0.2">
      <c r="A726" s="53" t="s">
        <v>1432</v>
      </c>
      <c r="B726" s="85" t="s">
        <v>1433</v>
      </c>
      <c r="C726" s="50" t="s">
        <v>1432</v>
      </c>
      <c r="D726" s="242">
        <v>39403.699999999997</v>
      </c>
      <c r="E726" s="242">
        <v>43438.94</v>
      </c>
      <c r="F726" s="52">
        <f t="shared" si="190"/>
        <v>110.24076419219517</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3542.92</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52871.22</v>
      </c>
      <c r="E742" s="242">
        <v>65199.61</v>
      </c>
      <c r="F742" s="52">
        <f t="shared" si="190"/>
        <v>123.31777099147703</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44364.26</v>
      </c>
      <c r="E759" s="242">
        <v>39045.93</v>
      </c>
      <c r="F759" s="52">
        <f t="shared" si="190"/>
        <v>88.012129583588234</v>
      </c>
    </row>
    <row r="760" spans="1:6" ht="12.75" customHeight="1" x14ac:dyDescent="0.2">
      <c r="A760" s="53">
        <v>35232</v>
      </c>
      <c r="B760" s="85" t="s">
        <v>1500</v>
      </c>
      <c r="C760" s="50" t="s">
        <v>1501</v>
      </c>
      <c r="D760" s="242">
        <v>26544.560000000001</v>
      </c>
      <c r="E760" s="242">
        <v>53909.64</v>
      </c>
      <c r="F760" s="52">
        <f t="shared" si="190"/>
        <v>203.09110416597599</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125098.14</v>
      </c>
      <c r="E762" s="242">
        <v>127273.95</v>
      </c>
      <c r="F762" s="52">
        <f t="shared" si="190"/>
        <v>101.73928245455927</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300000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103236.38</v>
      </c>
      <c r="E790" s="242">
        <v>48492.39</v>
      </c>
      <c r="F790" s="52">
        <f t="shared" si="190"/>
        <v>46.972191392220452</v>
      </c>
    </row>
    <row r="791" spans="1:6" ht="24" x14ac:dyDescent="0.2">
      <c r="A791" s="53" t="s">
        <v>1562</v>
      </c>
      <c r="B791" s="85" t="s">
        <v>1563</v>
      </c>
      <c r="C791" s="50" t="s">
        <v>1562</v>
      </c>
      <c r="D791" s="242">
        <v>11494.15</v>
      </c>
      <c r="E791" s="242">
        <v>12301.31</v>
      </c>
      <c r="F791" s="52">
        <f t="shared" si="190"/>
        <v>107.02235485007591</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45976.59</v>
      </c>
      <c r="E794" s="242">
        <v>1160.1400000000001</v>
      </c>
      <c r="F794" s="52">
        <f t="shared" si="190"/>
        <v>2.5233276326060721</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902.01</v>
      </c>
      <c r="E816" s="242">
        <v>1443.23</v>
      </c>
      <c r="F816" s="52">
        <f t="shared" si="190"/>
        <v>160.00155208922294</v>
      </c>
    </row>
    <row r="817" spans="1:6" ht="12.75" customHeight="1" x14ac:dyDescent="0.2">
      <c r="A817" s="53" t="s">
        <v>1614</v>
      </c>
      <c r="B817" s="85" t="s">
        <v>1615</v>
      </c>
      <c r="C817" s="50" t="s">
        <v>1614</v>
      </c>
      <c r="D817" s="242">
        <v>5825.04</v>
      </c>
      <c r="E817" s="242">
        <v>4745.2</v>
      </c>
      <c r="F817" s="52">
        <f t="shared" si="190"/>
        <v>81.462101547800529</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515772.81</v>
      </c>
      <c r="E823" s="242">
        <v>636219</v>
      </c>
      <c r="F823" s="52">
        <f t="shared" si="190"/>
        <v>123.35256680165053</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3301.68</v>
      </c>
      <c r="E827" s="242">
        <v>4594.2</v>
      </c>
      <c r="F827" s="52">
        <f t="shared" si="190"/>
        <v>139.14734317074945</v>
      </c>
    </row>
    <row r="828" spans="1:6" ht="12.75" customHeight="1" x14ac:dyDescent="0.2">
      <c r="A828" s="53" t="s">
        <v>1635</v>
      </c>
      <c r="B828" s="85" t="s">
        <v>1636</v>
      </c>
      <c r="C828" s="50" t="s">
        <v>1635</v>
      </c>
      <c r="D828" s="242">
        <v>652741.13</v>
      </c>
      <c r="E828" s="242">
        <v>788951.41</v>
      </c>
      <c r="F828" s="52">
        <f t="shared" si="190"/>
        <v>120.86742718357584</v>
      </c>
    </row>
    <row r="829" spans="1:6" ht="12.75" customHeight="1" x14ac:dyDescent="0.2">
      <c r="A829" s="53">
        <v>38117</v>
      </c>
      <c r="B829" s="85" t="s">
        <v>1637</v>
      </c>
      <c r="C829" s="50" t="s">
        <v>1638</v>
      </c>
      <c r="D829" s="242">
        <v>132.72</v>
      </c>
      <c r="E829" s="242">
        <v>0</v>
      </c>
      <c r="F829" s="52">
        <f t="shared" si="190"/>
        <v>0</v>
      </c>
    </row>
    <row r="830" spans="1:6" ht="12.75" customHeight="1" x14ac:dyDescent="0.2">
      <c r="A830" s="53">
        <v>38612</v>
      </c>
      <c r="B830" s="85" t="s">
        <v>1639</v>
      </c>
      <c r="C830" s="50" t="s">
        <v>1640</v>
      </c>
      <c r="D830" s="242">
        <v>6273645.9000000004</v>
      </c>
      <c r="E830" s="242">
        <v>7290933.2400000002</v>
      </c>
      <c r="F830" s="52">
        <f t="shared" si="190"/>
        <v>116.21524957282017</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106904.01</v>
      </c>
      <c r="E841" s="242">
        <v>0</v>
      </c>
      <c r="F841" s="52">
        <f t="shared" si="190"/>
        <v>0</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7526.71</v>
      </c>
      <c r="E846" s="242">
        <v>14931.69</v>
      </c>
      <c r="F846" s="52">
        <f t="shared" si="190"/>
        <v>198.38269310229833</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3392664.93</v>
      </c>
      <c r="E886" s="242">
        <v>7019452.3899999997</v>
      </c>
      <c r="F886" s="52">
        <f t="shared" si="190"/>
        <v>206.90084446388281</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326591.01</v>
      </c>
      <c r="E915" s="242">
        <v>405139.26</v>
      </c>
      <c r="F915" s="52">
        <f t="shared" si="190"/>
        <v>124.0509529028371</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1791757.91</v>
      </c>
      <c r="E953" s="242">
        <v>0</v>
      </c>
      <c r="F953" s="52">
        <f t="shared" si="190"/>
        <v>0</v>
      </c>
    </row>
    <row r="954" spans="1:6" ht="24" x14ac:dyDescent="0.2">
      <c r="A954" s="53">
        <v>54432</v>
      </c>
      <c r="B954" s="85" t="s">
        <v>1887</v>
      </c>
      <c r="C954" s="50" t="s">
        <v>1888</v>
      </c>
      <c r="D954" s="242">
        <v>1064644.69</v>
      </c>
      <c r="E954" s="242">
        <v>1064552.73</v>
      </c>
      <c r="F954" s="52">
        <f t="shared" si="190"/>
        <v>99.991362376493896</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3253.95</v>
      </c>
      <c r="E968" s="242">
        <v>1131509.08</v>
      </c>
      <c r="F968" s="52" t="str">
        <f t="shared" si="190"/>
        <v>&gt;&gt;100</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05" workbookViewId="0">
      <selection activeCell="E245" sqref="E24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337907661.69999993</v>
      </c>
      <c r="E6" s="229">
        <f t="shared" si="0"/>
        <v>357395298.85000002</v>
      </c>
      <c r="F6" s="230">
        <f t="shared" ref="F6:F260" si="1">IF(D6&gt;0,IF(E6/D6&gt;=100,"&gt;&gt;100",E6/D6*100),"-")</f>
        <v>105.76714865000652</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262197079.34999996</v>
      </c>
      <c r="E7" s="104">
        <f t="shared" si="2"/>
        <v>274832039.04000002</v>
      </c>
      <c r="F7" s="93">
        <f t="shared" si="1"/>
        <v>104.81887888351875</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82763043.770000011</v>
      </c>
      <c r="E8" s="104">
        <f>E9+E10-E11</f>
        <v>86378149.709999993</v>
      </c>
      <c r="F8" s="93">
        <f t="shared" si="1"/>
        <v>104.36801955960733</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72233437.329999998</v>
      </c>
      <c r="E9" s="247">
        <v>76051226.890000001</v>
      </c>
      <c r="F9" s="93">
        <f t="shared" si="1"/>
        <v>105.28534941866099</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21530170.100000001</v>
      </c>
      <c r="E10" s="247">
        <v>21938343.440000001</v>
      </c>
      <c r="F10" s="93">
        <f t="shared" si="1"/>
        <v>101.89582032145672</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11000563.66</v>
      </c>
      <c r="E11" s="247">
        <v>11611420.619999999</v>
      </c>
      <c r="F11" s="93">
        <f t="shared" si="1"/>
        <v>105.55296054711437</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143186599.54999995</v>
      </c>
      <c r="E12" s="104">
        <f t="shared" si="3"/>
        <v>148581528.65000001</v>
      </c>
      <c r="F12" s="93">
        <f t="shared" si="1"/>
        <v>103.7677611710558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133103042.81999998</v>
      </c>
      <c r="E13" s="104">
        <f t="shared" si="4"/>
        <v>135459061.5</v>
      </c>
      <c r="F13" s="93">
        <f t="shared" si="1"/>
        <v>101.77007123960806</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11694242.380000001</v>
      </c>
      <c r="E14" s="247">
        <v>12265194.84</v>
      </c>
      <c r="F14" s="93">
        <f t="shared" si="1"/>
        <v>104.88233817503618</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73742257.799999997</v>
      </c>
      <c r="E15" s="247">
        <v>79688100.540000007</v>
      </c>
      <c r="F15" s="93">
        <f t="shared" si="1"/>
        <v>108.06300609363768</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129368750.58</v>
      </c>
      <c r="E16" s="247">
        <v>129902285.04000001</v>
      </c>
      <c r="F16" s="93">
        <f t="shared" si="1"/>
        <v>100.41241370702585</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21892067.07</v>
      </c>
      <c r="E17" s="247">
        <v>23780963.870000001</v>
      </c>
      <c r="F17" s="93">
        <f t="shared" si="1"/>
        <v>108.62822498195462</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103594275.01000001</v>
      </c>
      <c r="E18" s="247">
        <v>110177482.79000001</v>
      </c>
      <c r="F18" s="93">
        <f t="shared" si="1"/>
        <v>106.35479883358856</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3474962.1199999973</v>
      </c>
      <c r="E19" s="104">
        <f t="shared" si="5"/>
        <v>5496080.5700000003</v>
      </c>
      <c r="F19" s="93">
        <f t="shared" si="1"/>
        <v>158.16231602547671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6245342.9100000001</v>
      </c>
      <c r="E20" s="247">
        <v>8252253.1100000003</v>
      </c>
      <c r="F20" s="93">
        <f t="shared" si="1"/>
        <v>132.13450772713455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1553274.54</v>
      </c>
      <c r="E21" s="247">
        <v>2399939.8199999998</v>
      </c>
      <c r="F21" s="93">
        <f t="shared" si="1"/>
        <v>154.50841162953714</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1749131.07</v>
      </c>
      <c r="E22" s="247">
        <v>1824297.46</v>
      </c>
      <c r="F22" s="93">
        <f t="shared" si="1"/>
        <v>104.29735605805686</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48372.51</v>
      </c>
      <c r="E23" s="247">
        <v>48372.51</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243842.45</v>
      </c>
      <c r="E24" s="247">
        <v>247993.2</v>
      </c>
      <c r="F24" s="93">
        <f t="shared" si="1"/>
        <v>101.70222617103791</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1345521.02</v>
      </c>
      <c r="E25" s="247">
        <v>1432979.06</v>
      </c>
      <c r="F25" s="93">
        <f t="shared" si="1"/>
        <v>106.49993858884494</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2731680.09</v>
      </c>
      <c r="E26" s="247">
        <v>3348148.41</v>
      </c>
      <c r="F26" s="93">
        <f t="shared" si="1"/>
        <v>122.56736878731654</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3018.66</v>
      </c>
      <c r="E27" s="247">
        <v>3018.66</v>
      </c>
      <c r="F27" s="93">
        <f t="shared" si="1"/>
        <v>100</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10445221.130000001</v>
      </c>
      <c r="E28" s="247">
        <v>12060921.66</v>
      </c>
      <c r="F28" s="93">
        <f t="shared" si="1"/>
        <v>115.46832288078134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419564.89000000013</v>
      </c>
      <c r="E29" s="104">
        <f t="shared" si="6"/>
        <v>409485.98999999976</v>
      </c>
      <c r="F29" s="93">
        <f t="shared" si="1"/>
        <v>97.59777325504993</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3974190.45</v>
      </c>
      <c r="E30" s="247">
        <v>3918464.8</v>
      </c>
      <c r="F30" s="93">
        <f t="shared" si="1"/>
        <v>98.597811285063088</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3554625.56</v>
      </c>
      <c r="E34" s="247">
        <v>3508978.81</v>
      </c>
      <c r="F34" s="93">
        <f t="shared" si="1"/>
        <v>98.715849272180449</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6032891.3700000001</v>
      </c>
      <c r="E35" s="104">
        <f t="shared" si="7"/>
        <v>6203388.2499999991</v>
      </c>
      <c r="F35" s="93">
        <f t="shared" si="1"/>
        <v>102.82612216171894</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10247319.43</v>
      </c>
      <c r="E36" s="247">
        <v>10471501.77</v>
      </c>
      <c r="F36" s="93">
        <f t="shared" si="1"/>
        <v>102.18771691007977</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256663.88</v>
      </c>
      <c r="E37" s="247">
        <v>302965.95</v>
      </c>
      <c r="F37" s="93">
        <f t="shared" si="1"/>
        <v>118.03996339492726</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4471091.9400000004</v>
      </c>
      <c r="E40" s="247">
        <v>4571079.47</v>
      </c>
      <c r="F40" s="93">
        <f t="shared" si="1"/>
        <v>102.23631120410374</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6870.4</v>
      </c>
      <c r="E41" s="104">
        <f t="shared" si="8"/>
        <v>6870.4</v>
      </c>
      <c r="F41" s="93">
        <f t="shared" si="1"/>
        <v>100</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6870.4</v>
      </c>
      <c r="E42" s="247">
        <v>6870.4</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149267.94999999995</v>
      </c>
      <c r="E45" s="104">
        <f t="shared" si="9"/>
        <v>1006641.94</v>
      </c>
      <c r="F45" s="93">
        <f t="shared" si="1"/>
        <v>674.38585443157774</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294854.45</v>
      </c>
      <c r="E47" s="247">
        <v>1189430.1200000001</v>
      </c>
      <c r="F47" s="93">
        <f t="shared" si="1"/>
        <v>403.39568217471367</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1601143.97</v>
      </c>
      <c r="E48" s="247">
        <v>1624097.63</v>
      </c>
      <c r="F48" s="93">
        <f t="shared" si="1"/>
        <v>101.43357876806043</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5051.29</v>
      </c>
      <c r="E49" s="247">
        <v>5051.29</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1751781.76</v>
      </c>
      <c r="E50" s="247">
        <v>1811937.1</v>
      </c>
      <c r="F50" s="93">
        <f t="shared" si="1"/>
        <v>103.43395172695485</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8631.02</v>
      </c>
      <c r="E51" s="247">
        <v>8631.02</v>
      </c>
      <c r="F51" s="93">
        <f t="shared" si="1"/>
        <v>100</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67175.27</v>
      </c>
      <c r="E53" s="247">
        <v>65343.98</v>
      </c>
      <c r="F53" s="93">
        <f t="shared" si="1"/>
        <v>97.273862836725471</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1120098.67</v>
      </c>
      <c r="E54" s="247">
        <v>1147662.83</v>
      </c>
      <c r="F54" s="93">
        <f t="shared" si="1"/>
        <v>102.46086891612862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1187273.94</v>
      </c>
      <c r="E55" s="247">
        <v>1213006.81</v>
      </c>
      <c r="F55" s="93">
        <f t="shared" si="1"/>
        <v>102.16739112457907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36238805.009999998</v>
      </c>
      <c r="E56" s="104">
        <f t="shared" si="11"/>
        <v>39863729.659999996</v>
      </c>
      <c r="F56" s="93">
        <f t="shared" si="1"/>
        <v>110.00288130085887</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34482023.189999998</v>
      </c>
      <c r="E57" s="247">
        <v>39837162.119999997</v>
      </c>
      <c r="F57" s="93">
        <f t="shared" si="1"/>
        <v>115.53023411791285</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1756781.82</v>
      </c>
      <c r="E58" s="247">
        <v>26567.54</v>
      </c>
      <c r="F58" s="93">
        <f t="shared" si="1"/>
        <v>1.5122845476622702</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75710582.349999994</v>
      </c>
      <c r="E68" s="104">
        <f t="shared" si="13"/>
        <v>82563259.810000002</v>
      </c>
      <c r="F68" s="93">
        <f t="shared" si="1"/>
        <v>109.05114879227978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3462083.3800000004</v>
      </c>
      <c r="E69" s="104">
        <f t="shared" si="14"/>
        <v>14368686.659999998</v>
      </c>
      <c r="F69" s="93">
        <f t="shared" si="1"/>
        <v>415.03005799935409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3453787.6300000004</v>
      </c>
      <c r="E70" s="104">
        <f t="shared" si="15"/>
        <v>14360914.709999999</v>
      </c>
      <c r="F70" s="93">
        <f t="shared" si="1"/>
        <v>415.80190354668673</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144328.22</v>
      </c>
      <c r="E71" s="247">
        <v>154113.44</v>
      </c>
      <c r="F71" s="93">
        <f t="shared" si="1"/>
        <v>106.77983834346465</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3309459.41</v>
      </c>
      <c r="E72" s="247">
        <v>14201899.16</v>
      </c>
      <c r="F72" s="93">
        <f t="shared" si="1"/>
        <v>429.1304832773277</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4902.1099999999997</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209.25</v>
      </c>
      <c r="E75" s="247">
        <v>5978.91</v>
      </c>
      <c r="F75" s="93">
        <f t="shared" si="1"/>
        <v>2857.3046594982079</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8086.5</v>
      </c>
      <c r="E76" s="247">
        <v>1793.04</v>
      </c>
      <c r="F76" s="93">
        <f t="shared" si="1"/>
        <v>22.173251715822666</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1400636.5</v>
      </c>
      <c r="E78" s="104">
        <f>E79+SUM(E82:E84)-E85+E86</f>
        <v>1488638.04</v>
      </c>
      <c r="F78" s="93">
        <f t="shared" si="1"/>
        <v>106.28296777929178</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242808.89</v>
      </c>
      <c r="E79" s="104">
        <f t="shared" si="16"/>
        <v>242820.4</v>
      </c>
      <c r="F79" s="93">
        <f t="shared" si="1"/>
        <v>100.00474035361719</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242808.89</v>
      </c>
      <c r="E80" s="247">
        <v>242820.4</v>
      </c>
      <c r="F80" s="93">
        <f t="shared" si="1"/>
        <v>100.00474035361719</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846.45</v>
      </c>
      <c r="E83" s="247">
        <v>1061.57</v>
      </c>
      <c r="F83" s="93">
        <f t="shared" si="1"/>
        <v>125.41437769507944</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535.92999999999995</v>
      </c>
      <c r="E84" s="247">
        <v>4426.8999999999996</v>
      </c>
      <c r="F84" s="93">
        <f t="shared" si="1"/>
        <v>826.0220551191386</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1156445.23</v>
      </c>
      <c r="E86" s="247">
        <v>1240329.17</v>
      </c>
      <c r="F86" s="93">
        <f t="shared" si="1"/>
        <v>107.25360249010669</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2606392.83</v>
      </c>
      <c r="E87" s="104">
        <f t="shared" si="17"/>
        <v>2866956.76</v>
      </c>
      <c r="F87" s="93">
        <f t="shared" si="1"/>
        <v>109.99710891623347</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2606392.83</v>
      </c>
      <c r="E88" s="104">
        <f t="shared" si="18"/>
        <v>2866956.76</v>
      </c>
      <c r="F88" s="93">
        <f t="shared" si="1"/>
        <v>109.99710891623347</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2606392.83</v>
      </c>
      <c r="E89" s="247">
        <v>2866956.76</v>
      </c>
      <c r="F89" s="93">
        <f t="shared" si="1"/>
        <v>109.99710891623347</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49806602.960000001</v>
      </c>
      <c r="E134" s="104">
        <f t="shared" si="23"/>
        <v>49806602.960000001</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49806602.960000001</v>
      </c>
      <c r="E135" s="104">
        <f t="shared" si="24"/>
        <v>49806602.960000001</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49806602.960000001</v>
      </c>
      <c r="E139" s="247">
        <v>49806602.960000001</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15750785.519999996</v>
      </c>
      <c r="E146" s="104">
        <f t="shared" si="26"/>
        <v>8673423.4199999981</v>
      </c>
      <c r="F146" s="93">
        <f t="shared" si="1"/>
        <v>55.066608639846429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2293388.2200000002</v>
      </c>
      <c r="E147" s="247">
        <v>2013358.58</v>
      </c>
      <c r="F147" s="93">
        <f t="shared" si="1"/>
        <v>87.789697463432503</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5674720.5300000003</v>
      </c>
      <c r="E149" s="104">
        <f t="shared" si="27"/>
        <v>1800981.76</v>
      </c>
      <c r="F149" s="93">
        <f t="shared" si="1"/>
        <v>31.736924320394682</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281390.31</v>
      </c>
      <c r="E151" s="247">
        <v>174366.17</v>
      </c>
      <c r="F151" s="93">
        <f t="shared" si="1"/>
        <v>61.965946872868514</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120496.79</v>
      </c>
      <c r="E152" s="247">
        <v>147086.79999999999</v>
      </c>
      <c r="F152" s="93">
        <f t="shared" si="1"/>
        <v>122.06698618278544</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64080.14</v>
      </c>
      <c r="E153" s="247">
        <v>62024.08</v>
      </c>
      <c r="F153" s="93">
        <f t="shared" si="1"/>
        <v>96.791423988774056</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1254.67</v>
      </c>
      <c r="E154" s="247">
        <v>0</v>
      </c>
      <c r="F154" s="93">
        <f t="shared" si="1"/>
        <v>0</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5207498.62</v>
      </c>
      <c r="E157" s="247">
        <v>1417504.71</v>
      </c>
      <c r="F157" s="93">
        <f t="shared" si="1"/>
        <v>27.220452916797893</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11034808.08</v>
      </c>
      <c r="E158" s="247">
        <v>9491169.6799999997</v>
      </c>
      <c r="F158" s="93">
        <f t="shared" si="1"/>
        <v>86.011189421610666</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13545825.710000001</v>
      </c>
      <c r="E159" s="247">
        <v>11448859.65</v>
      </c>
      <c r="F159" s="93">
        <f t="shared" si="1"/>
        <v>84.519466698497766</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123062.83</v>
      </c>
      <c r="E160" s="247">
        <v>142358.42000000001</v>
      </c>
      <c r="F160" s="93">
        <f t="shared" si="1"/>
        <v>115.67946227142673</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18115.830000000002</v>
      </c>
      <c r="E162" s="247">
        <v>4541.54</v>
      </c>
      <c r="F162" s="93">
        <f t="shared" si="1"/>
        <v>25.069455829514848</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16939135.68</v>
      </c>
      <c r="E163" s="247">
        <v>16227846.210000001</v>
      </c>
      <c r="F163" s="93">
        <f t="shared" si="1"/>
        <v>95.800910486596919</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490089.21</v>
      </c>
      <c r="E164" s="104">
        <f t="shared" si="28"/>
        <v>2711536.78</v>
      </c>
      <c r="F164" s="93">
        <f t="shared" si="1"/>
        <v>553.27412329685842</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57367.76</v>
      </c>
      <c r="E165" s="247">
        <v>3843.77</v>
      </c>
      <c r="F165" s="93">
        <f t="shared" si="1"/>
        <v>6.7002267475669255</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563186.16</v>
      </c>
      <c r="E166" s="247">
        <v>2830213.26</v>
      </c>
      <c r="F166" s="93">
        <f t="shared" si="1"/>
        <v>502.53601047298451</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130464.71</v>
      </c>
      <c r="E169" s="247">
        <v>122520.25</v>
      </c>
      <c r="F169" s="93">
        <f t="shared" si="1"/>
        <v>93.91064449535817</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2193991.9500000002</v>
      </c>
      <c r="E170" s="104">
        <f t="shared" si="29"/>
        <v>2647415.19</v>
      </c>
      <c r="F170" s="93">
        <f t="shared" si="1"/>
        <v>120.66658631085679</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16662.849999999999</v>
      </c>
      <c r="E171" s="247">
        <v>28746.47</v>
      </c>
      <c r="F171" s="93">
        <f t="shared" si="1"/>
        <v>172.5183266968136</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4230.3599999999997</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2177329.1</v>
      </c>
      <c r="E173" s="247">
        <v>2614438.36</v>
      </c>
      <c r="F173" s="93">
        <f t="shared" si="1"/>
        <v>120.0754796323624</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337907661.69999999</v>
      </c>
      <c r="E175" s="104">
        <f t="shared" si="30"/>
        <v>357395298.84999996</v>
      </c>
      <c r="F175" s="93">
        <f t="shared" si="1"/>
        <v>105.76714865000648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20664766.359999999</v>
      </c>
      <c r="E176" s="104">
        <f t="shared" si="31"/>
        <v>22943794.199999999</v>
      </c>
      <c r="F176" s="93">
        <f t="shared" si="1"/>
        <v>111.02856814491466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8159291.9600000009</v>
      </c>
      <c r="E177" s="104">
        <f t="shared" si="32"/>
        <v>7495347.75</v>
      </c>
      <c r="F177" s="93">
        <f t="shared" si="1"/>
        <v>91.862722730662028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2587502.27</v>
      </c>
      <c r="E178" s="247">
        <v>3080503.88</v>
      </c>
      <c r="F178" s="93">
        <f t="shared" si="1"/>
        <v>119.05318560358209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3409530.98</v>
      </c>
      <c r="E179" s="247">
        <v>2488858.4300000002</v>
      </c>
      <c r="F179" s="93">
        <f t="shared" si="1"/>
        <v>72.997090937123559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5905.57</v>
      </c>
      <c r="E180" s="104">
        <f t="shared" si="33"/>
        <v>6020.05</v>
      </c>
      <c r="F180" s="93">
        <f t="shared" si="1"/>
        <v>101.93850889922564</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5905.57</v>
      </c>
      <c r="E183" s="247">
        <v>6020.05</v>
      </c>
      <c r="F183" s="93">
        <f t="shared" si="1"/>
        <v>101.93850889922564</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204798.16</v>
      </c>
      <c r="E184" s="247">
        <v>64654.2</v>
      </c>
      <c r="F184" s="93">
        <f t="shared" si="1"/>
        <v>31.569717227928219</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46783.42</v>
      </c>
      <c r="E186" s="247">
        <v>122690.08</v>
      </c>
      <c r="F186" s="93">
        <f t="shared" si="1"/>
        <v>262.25119924964872</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430871.08</v>
      </c>
      <c r="E187" s="247">
        <v>246146.45</v>
      </c>
      <c r="F187" s="93">
        <f t="shared" si="1"/>
        <v>57.127633165818416</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1473900.48</v>
      </c>
      <c r="E188" s="247">
        <v>1486474.66</v>
      </c>
      <c r="F188" s="93">
        <f t="shared" si="1"/>
        <v>100.85312272915468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3302521.44</v>
      </c>
      <c r="E189" s="247">
        <v>1420669.56</v>
      </c>
      <c r="F189" s="93">
        <f t="shared" si="1"/>
        <v>43.017724057531026</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9191013.6099999994</v>
      </c>
      <c r="E206" s="104">
        <f t="shared" si="37"/>
        <v>14014311.939999999</v>
      </c>
      <c r="F206" s="93">
        <f t="shared" si="1"/>
        <v>152.47841570762293</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9191013.6099999994</v>
      </c>
      <c r="E207" s="104">
        <f t="shared" si="38"/>
        <v>14014311.939999999</v>
      </c>
      <c r="F207" s="93">
        <f t="shared" si="1"/>
        <v>152.47841570762293</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8059504.54</v>
      </c>
      <c r="E212" s="247">
        <v>14014311.939999999</v>
      </c>
      <c r="F212" s="93">
        <f t="shared" si="1"/>
        <v>173.88552696317484</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1131509.07</v>
      </c>
      <c r="E217" s="247">
        <v>0</v>
      </c>
      <c r="F217" s="93">
        <f t="shared" si="1"/>
        <v>0</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11939.35</v>
      </c>
      <c r="E234" s="104">
        <f t="shared" si="40"/>
        <v>13464.95</v>
      </c>
      <c r="F234" s="93">
        <f t="shared" si="1"/>
        <v>112.77791504562644</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11939.35</v>
      </c>
      <c r="E235" s="247">
        <v>13464.95</v>
      </c>
      <c r="F235" s="93">
        <f t="shared" si="1"/>
        <v>112.77791504562644</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317242895.33999997</v>
      </c>
      <c r="E237" s="104">
        <f t="shared" si="41"/>
        <v>334451504.64999998</v>
      </c>
      <c r="F237" s="93">
        <f t="shared" si="1"/>
        <v>105.42442701248108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305706259.75999999</v>
      </c>
      <c r="E238" s="104">
        <f t="shared" si="42"/>
        <v>313776924.91999996</v>
      </c>
      <c r="F238" s="93">
        <f t="shared" si="1"/>
        <v>102.6400065102808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314897273.37</v>
      </c>
      <c r="E239" s="104">
        <f t="shared" si="43"/>
        <v>327791236.85999995</v>
      </c>
      <c r="F239" s="93">
        <f t="shared" si="1"/>
        <v>104.09465707721441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314404395.13</v>
      </c>
      <c r="E240" s="247">
        <v>327253565.20999998</v>
      </c>
      <c r="F240" s="93">
        <f t="shared" si="1"/>
        <v>104.08682902625681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492878.24</v>
      </c>
      <c r="E241" s="247">
        <v>537671.65</v>
      </c>
      <c r="F241" s="93">
        <f t="shared" si="1"/>
        <v>109.08812894641078</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9191013.6099999994</v>
      </c>
      <c r="E242" s="104">
        <f t="shared" si="44"/>
        <v>14014311.939999999</v>
      </c>
      <c r="F242" s="93">
        <f t="shared" si="1"/>
        <v>152.47841570762293</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9191013.6099999994</v>
      </c>
      <c r="E243" s="247">
        <v>14014311.939999999</v>
      </c>
      <c r="F243" s="93">
        <f t="shared" si="1"/>
        <v>152.47841570762293</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-4037833.4300000006</v>
      </c>
      <c r="E245" s="104">
        <f t="shared" si="45"/>
        <v>9987937.9899999984</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5635083.3700000001</v>
      </c>
      <c r="E246" s="104">
        <f t="shared" si="46"/>
        <v>35817710.829999998</v>
      </c>
      <c r="F246" s="93">
        <f t="shared" si="1"/>
        <v>635.61989199105676</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4197139.34</v>
      </c>
      <c r="E247" s="247">
        <v>29946583.789999999</v>
      </c>
      <c r="F247" s="93">
        <f t="shared" si="1"/>
        <v>713.4998713194974</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1437944.03</v>
      </c>
      <c r="E249" s="247">
        <v>5871127.04</v>
      </c>
      <c r="F249" s="93">
        <f t="shared" si="1"/>
        <v>408.30010887141412</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9672916.8000000007</v>
      </c>
      <c r="E250" s="104">
        <f t="shared" si="47"/>
        <v>25829772.84</v>
      </c>
      <c r="F250" s="93">
        <f t="shared" si="1"/>
        <v>267.03189300666781</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9672916.8000000007</v>
      </c>
      <c r="E252" s="247">
        <v>25829772.84</v>
      </c>
      <c r="F252" s="93">
        <f t="shared" si="1"/>
        <v>267.03189300666781</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15218179.609999999</v>
      </c>
      <c r="E255" s="247">
        <v>8108904.7699999996</v>
      </c>
      <c r="F255" s="93">
        <f t="shared" si="1"/>
        <v>53.284328203562318</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356289.4</v>
      </c>
      <c r="E256" s="247">
        <v>2577736.9700000002</v>
      </c>
      <c r="F256" s="93">
        <f t="shared" si="1"/>
        <v>723.4952737858606</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365502473.68000001</v>
      </c>
      <c r="E259" s="104">
        <f t="shared" si="49"/>
        <v>548589715.63</v>
      </c>
      <c r="F259" s="93">
        <f t="shared" si="1"/>
        <v>150.09192964048012</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365502473.68000001</v>
      </c>
      <c r="E260" s="248">
        <v>548589715.63</v>
      </c>
      <c r="F260" s="97">
        <f t="shared" si="1"/>
        <v>150.09192964048012</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1197274.78</v>
      </c>
      <c r="E262" s="247">
        <v>1052699.45</v>
      </c>
      <c r="F262" s="93">
        <f t="shared" ref="F262:F322" si="50">IF(D262&gt;0,IF(E262/D262&gt;=100,"&gt;&gt;100",E262/D262*100),"-")</f>
        <v>87.924632472422076</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1409118.05</v>
      </c>
      <c r="E263" s="247">
        <v>1814257.31</v>
      </c>
      <c r="F263" s="93">
        <f t="shared" si="50"/>
        <v>128.75126466515704</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32034848.710000001</v>
      </c>
      <c r="E264" s="247">
        <v>23883249.120000001</v>
      </c>
      <c r="F264" s="93">
        <f t="shared" si="50"/>
        <v>74.553962580583701</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655072.49</v>
      </c>
      <c r="E265" s="247">
        <v>1018020.51</v>
      </c>
      <c r="F265" s="93">
        <f t="shared" si="50"/>
        <v>155.40577959547653</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559756.25</v>
      </c>
      <c r="E266" s="247">
        <v>287904.96999999997</v>
      </c>
      <c r="F266" s="93">
        <f t="shared" si="50"/>
        <v>51.433989348042111</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60797.67</v>
      </c>
      <c r="E267" s="247">
        <v>2546152.06</v>
      </c>
      <c r="F267" s="93">
        <f t="shared" si="50"/>
        <v>4187.9105893367296</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154945.07</v>
      </c>
      <c r="E268" s="247">
        <v>168393.57</v>
      </c>
      <c r="F268" s="93">
        <f t="shared" si="50"/>
        <v>108.67952752546435</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11941.31</v>
      </c>
      <c r="E269" s="247">
        <v>16964.95</v>
      </c>
      <c r="F269" s="93">
        <f t="shared" si="50"/>
        <v>142.06942119415712</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110.11</v>
      </c>
      <c r="E270" s="247">
        <v>0</v>
      </c>
      <c r="F270" s="93">
        <f t="shared" si="50"/>
        <v>0</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989448.74</v>
      </c>
      <c r="E271" s="247">
        <v>1054970.6499999999</v>
      </c>
      <c r="F271" s="93">
        <f t="shared" si="50"/>
        <v>106.62206209894207</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2809812.33</v>
      </c>
      <c r="E287" s="247">
        <v>1968075.26</v>
      </c>
      <c r="F287" s="93">
        <f t="shared" si="50"/>
        <v>70.042943401846344</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5349479.63</v>
      </c>
      <c r="E288" s="247">
        <v>5527272.4900000002</v>
      </c>
      <c r="F288" s="93">
        <f t="shared" si="50"/>
        <v>103.32355429494365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704089.39</v>
      </c>
      <c r="E289" s="247">
        <v>370794.21</v>
      </c>
      <c r="F289" s="93">
        <f t="shared" si="50"/>
        <v>52.662945254721137</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2598432.0499999998</v>
      </c>
      <c r="E290" s="247">
        <v>1049875.3500000001</v>
      </c>
      <c r="F290" s="93">
        <f t="shared" si="50"/>
        <v>40.404187209744435</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9191013.6099999994</v>
      </c>
      <c r="E294" s="247">
        <v>14014311.939999999</v>
      </c>
      <c r="F294" s="93">
        <f t="shared" si="50"/>
        <v>152.47841570762293</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8.1999999999999993</v>
      </c>
      <c r="E295" s="247">
        <v>0</v>
      </c>
      <c r="F295" s="93">
        <f t="shared" si="50"/>
        <v>0</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235779.28</v>
      </c>
      <c r="E297" s="247">
        <v>205316.59</v>
      </c>
      <c r="F297" s="93">
        <f t="shared" si="50"/>
        <v>87.079997020942628</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34506.25</v>
      </c>
      <c r="E298" s="247">
        <v>7298.89</v>
      </c>
      <c r="F298" s="93">
        <f t="shared" si="50"/>
        <v>21.152370947292159</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214643.34</v>
      </c>
      <c r="E299" s="247">
        <v>98391.45</v>
      </c>
      <c r="F299" s="93">
        <f t="shared" si="50"/>
        <v>45.83950752909454</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113729.26</v>
      </c>
      <c r="E302" s="247">
        <v>159824.76</v>
      </c>
      <c r="F302" s="93">
        <f t="shared" si="50"/>
        <v>140.53090647033139</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4" workbookViewId="0">
      <selection activeCell="D116" sqref="D116"/>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6074719.2800000003</v>
      </c>
      <c r="E5" s="79">
        <f t="shared" si="0"/>
        <v>6686586.8499999996</v>
      </c>
      <c r="F5" s="80">
        <f t="shared" ref="F5:F141" si="1">IF(D5&gt;0,IF(E5/D5&gt;=100,"&gt;&gt;100",E5/D5*100),"-")</f>
        <v>110.07235959058177</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5611117.1100000003</v>
      </c>
      <c r="E6" s="81">
        <f t="shared" si="2"/>
        <v>6102448.0099999998</v>
      </c>
      <c r="F6" s="63">
        <f t="shared" si="1"/>
        <v>108.75638291570071</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5478609.6299999999</v>
      </c>
      <c r="E7" s="249">
        <v>5972368.8700000001</v>
      </c>
      <c r="F7" s="63">
        <f t="shared" si="1"/>
        <v>109.01249173323562</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132507.48000000001</v>
      </c>
      <c r="E8" s="249">
        <v>130079.14</v>
      </c>
      <c r="F8" s="63">
        <f t="shared" si="1"/>
        <v>98.167394021831811</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463602.17</v>
      </c>
      <c r="E13" s="81">
        <f t="shared" si="4"/>
        <v>530208.66</v>
      </c>
      <c r="F13" s="63">
        <f t="shared" si="1"/>
        <v>114.36716527879929</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463602.17</v>
      </c>
      <c r="E16" s="249">
        <v>530208.66</v>
      </c>
      <c r="F16" s="63">
        <f t="shared" si="1"/>
        <v>114.36716527879929</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53930.18</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2915723.21</v>
      </c>
      <c r="E28" s="81">
        <f t="shared" si="6"/>
        <v>3282622.15</v>
      </c>
      <c r="F28" s="63">
        <f t="shared" si="1"/>
        <v>112.58346261200836</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2915723.21</v>
      </c>
      <c r="E30" s="249">
        <v>3282622.15</v>
      </c>
      <c r="F30" s="63">
        <f t="shared" si="1"/>
        <v>112.58346261200836</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4960008.3699999992</v>
      </c>
      <c r="E35" s="81">
        <f t="shared" si="7"/>
        <v>4528528.13</v>
      </c>
      <c r="F35" s="63">
        <f t="shared" si="1"/>
        <v>91.30081629277575</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670571.76</v>
      </c>
      <c r="E36" s="81">
        <f t="shared" si="8"/>
        <v>554296.11</v>
      </c>
      <c r="F36" s="63">
        <f t="shared" si="1"/>
        <v>82.660222673260193</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670571.76</v>
      </c>
      <c r="E37" s="249">
        <v>554296.11</v>
      </c>
      <c r="F37" s="63">
        <f t="shared" si="1"/>
        <v>82.660222673260193</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61058.34</v>
      </c>
      <c r="E54" s="81">
        <f t="shared" si="12"/>
        <v>25163.11</v>
      </c>
      <c r="F54" s="63">
        <f t="shared" si="1"/>
        <v>41.211585509858281</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61058.34</v>
      </c>
      <c r="E55" s="249">
        <v>25163.11</v>
      </c>
      <c r="F55" s="63">
        <f t="shared" si="1"/>
        <v>41.211585509858281</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51797.15</v>
      </c>
      <c r="E61" s="81">
        <f t="shared" si="13"/>
        <v>7961.8</v>
      </c>
      <c r="F61" s="63">
        <f t="shared" si="1"/>
        <v>15.371115978388772</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51797.15</v>
      </c>
      <c r="E64" s="249">
        <v>7961.8</v>
      </c>
      <c r="F64" s="63">
        <f t="shared" si="1"/>
        <v>15.371115978388772</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1221032.3599999999</v>
      </c>
      <c r="E66" s="81">
        <f t="shared" si="14"/>
        <v>50099.58</v>
      </c>
      <c r="F66" s="63">
        <f t="shared" si="1"/>
        <v>4.1030509625477913</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1128126.3899999999</v>
      </c>
      <c r="E71" s="249">
        <v>31974.58</v>
      </c>
      <c r="F71" s="63">
        <f t="shared" si="1"/>
        <v>2.8343083083093203</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92905.97</v>
      </c>
      <c r="E72" s="249">
        <v>18125</v>
      </c>
      <c r="F72" s="63">
        <f t="shared" si="1"/>
        <v>19.508972351292385</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2955548.76</v>
      </c>
      <c r="E74" s="249">
        <v>3891007.53</v>
      </c>
      <c r="F74" s="63">
        <f t="shared" si="1"/>
        <v>131.6509334124469</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3854665.1900000004</v>
      </c>
      <c r="E75" s="81">
        <f t="shared" si="15"/>
        <v>4244401</v>
      </c>
      <c r="F75" s="63">
        <f t="shared" si="1"/>
        <v>110.11075646754161</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1748113.86</v>
      </c>
      <c r="E76" s="249">
        <v>2706400.44</v>
      </c>
      <c r="F76" s="63">
        <f t="shared" si="1"/>
        <v>154.81831601060586</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952932.18</v>
      </c>
      <c r="E77" s="249">
        <v>399989.38</v>
      </c>
      <c r="F77" s="63">
        <f t="shared" si="1"/>
        <v>41.974590468757178</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877527.53</v>
      </c>
      <c r="E78" s="249">
        <v>848070.57</v>
      </c>
      <c r="F78" s="63">
        <f t="shared" si="1"/>
        <v>96.643186795518531</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16832.150000000001</v>
      </c>
      <c r="E79" s="249">
        <v>0</v>
      </c>
      <c r="F79" s="63">
        <f t="shared" si="1"/>
        <v>0</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259259.47</v>
      </c>
      <c r="E81" s="249">
        <v>289940.61</v>
      </c>
      <c r="F81" s="63">
        <f t="shared" si="1"/>
        <v>111.83414438053121</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28388717.199999999</v>
      </c>
      <c r="E82" s="81">
        <f t="shared" si="16"/>
        <v>24464244.02</v>
      </c>
      <c r="F82" s="63">
        <f t="shared" si="1"/>
        <v>86.175940419033807</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28388717.199999999</v>
      </c>
      <c r="E84" s="249">
        <v>24464244.02</v>
      </c>
      <c r="F84" s="63">
        <f t="shared" si="1"/>
        <v>86.175940419033807</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300750.45</v>
      </c>
      <c r="E89" s="81">
        <f t="shared" si="17"/>
        <v>587234.98</v>
      </c>
      <c r="F89" s="63">
        <f t="shared" si="1"/>
        <v>195.25655905086759</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252773.81</v>
      </c>
      <c r="E104" s="249">
        <v>521559.11</v>
      </c>
      <c r="F104" s="63">
        <f t="shared" si="1"/>
        <v>206.33431525204293</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47976.639999999999</v>
      </c>
      <c r="E106" s="249">
        <v>65675.87</v>
      </c>
      <c r="F106" s="63">
        <f t="shared" si="1"/>
        <v>136.89134962348342</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9884752.7100000009</v>
      </c>
      <c r="E107" s="81">
        <f t="shared" si="21"/>
        <v>10585023.140000001</v>
      </c>
      <c r="F107" s="63">
        <f t="shared" si="1"/>
        <v>107.08434950822357</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5463058.71</v>
      </c>
      <c r="E108" s="249">
        <v>5614340.1500000004</v>
      </c>
      <c r="F108" s="63">
        <f t="shared" si="1"/>
        <v>102.76917104557349</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4421694</v>
      </c>
      <c r="E109" s="249">
        <v>4970682.99</v>
      </c>
      <c r="F109" s="63">
        <f t="shared" si="1"/>
        <v>112.41580692829491</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30566696.160000004</v>
      </c>
      <c r="E114" s="81">
        <f t="shared" si="22"/>
        <v>36732115.640000001</v>
      </c>
      <c r="F114" s="63">
        <f t="shared" si="1"/>
        <v>120.17038232633119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29169580.950000003</v>
      </c>
      <c r="E115" s="81">
        <f t="shared" si="23"/>
        <v>34457448.039999999</v>
      </c>
      <c r="F115" s="63">
        <f t="shared" si="1"/>
        <v>118.128018702305</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f>10222874.51-18449.41</f>
        <v>10204425.1</v>
      </c>
      <c r="E116" s="249">
        <f>12312705.9-34959.07</f>
        <v>12277746.83</v>
      </c>
      <c r="F116" s="63">
        <f t="shared" si="1"/>
        <v>120.31786905859107</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18965155.850000001</v>
      </c>
      <c r="E117" s="249">
        <v>22179701.210000001</v>
      </c>
      <c r="F117" s="63">
        <f t="shared" si="1"/>
        <v>116.949743969544</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971030.27</v>
      </c>
      <c r="E126" s="249">
        <v>1982184.64</v>
      </c>
      <c r="F126" s="63">
        <f t="shared" si="1"/>
        <v>204.13211629334685</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426084.94</v>
      </c>
      <c r="E128" s="249">
        <v>292482.96000000002</v>
      </c>
      <c r="F128" s="63">
        <f t="shared" si="1"/>
        <v>68.644284869584922</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2308665.71</v>
      </c>
      <c r="E129" s="81">
        <f t="shared" si="26"/>
        <v>2582062.2400000002</v>
      </c>
      <c r="F129" s="63">
        <f t="shared" si="1"/>
        <v>111.84218784104523</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815842.67</v>
      </c>
      <c r="E130" s="81">
        <f t="shared" si="27"/>
        <v>1142626.1000000001</v>
      </c>
      <c r="F130" s="63">
        <f t="shared" si="1"/>
        <v>140.05471177426892</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f>797393.26+18449.41</f>
        <v>815842.67</v>
      </c>
      <c r="E132" s="249">
        <f>1107667.03+34959.07</f>
        <v>1142626.1000000001</v>
      </c>
      <c r="F132" s="63">
        <f t="shared" si="1"/>
        <v>140.05471177426892</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457951.82</v>
      </c>
      <c r="E133" s="249">
        <v>436447.98</v>
      </c>
      <c r="F133" s="63">
        <f t="shared" si="1"/>
        <v>95.304344461388965</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440563.4</v>
      </c>
      <c r="E135" s="249">
        <v>438364.19</v>
      </c>
      <c r="F135" s="63">
        <f t="shared" si="1"/>
        <v>99.500818724387912</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4628.7</v>
      </c>
      <c r="E137" s="249">
        <v>1509.06</v>
      </c>
      <c r="F137" s="63">
        <f t="shared" si="1"/>
        <v>32.602242530300089</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589679.12</v>
      </c>
      <c r="E140" s="249">
        <v>563114.91</v>
      </c>
      <c r="F140" s="63">
        <f t="shared" si="1"/>
        <v>95.495141493224324</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89254698.280000001</v>
      </c>
      <c r="E141" s="106">
        <f t="shared" si="28"/>
        <v>93692818.149999991</v>
      </c>
      <c r="F141" s="82">
        <f t="shared" si="1"/>
        <v>104.97242157054546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6"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3754096.25</v>
      </c>
      <c r="E5" s="107">
        <f t="shared" si="0"/>
        <v>604750.98</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24424.240000000002</v>
      </c>
      <c r="E6" s="108">
        <f t="shared" si="1"/>
        <v>39162.239999999998</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24424.240000000002</v>
      </c>
      <c r="E7" s="108">
        <f t="shared" si="2"/>
        <v>39162.239999999998</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24424.240000000002</v>
      </c>
      <c r="E9" s="250">
        <v>39162.239999999998</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3729672.01</v>
      </c>
      <c r="E22" s="108">
        <f t="shared" si="3"/>
        <v>565588.74</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3729672.01</v>
      </c>
      <c r="E23" s="108">
        <f t="shared" si="4"/>
        <v>435945.1</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2635000</v>
      </c>
      <c r="E24" s="250">
        <v>430795.01</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f>1086018.88-72722.67+81375.8</f>
        <v>1094672.0099999998</v>
      </c>
      <c r="E25" s="250">
        <f>86525.89-81375.8</f>
        <v>5150.0899999999965</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129643.64</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50">
        <v>129643.64</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100527.49</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100527.49</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0</v>
      </c>
      <c r="E45" s="250">
        <v>100527.49</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6" workbookViewId="0">
      <selection activeCell="D103" sqref="D103"/>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20652827</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105489703.76000002</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237326.59</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76738480.550000012</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35443867.920000002</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19574117.140000001</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213010.13</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592522.11</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1434876.05</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7290933.2400000002</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12189153.960000001</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18937346.870000001</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9576549.75</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405139.26</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9171410.4900000002</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103212201.51000001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209539.75</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77432812.140000001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34873018.539999999</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20576453.629999999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212895.59</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732666.08</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1358969.4</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7475657.8799999999</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12203151.02</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20816598.199999999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4753251.42</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405139.26</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4348112.16</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22930329.250000015</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2020963.9700000002</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20637.170000000002</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785.09</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6.88</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19845.2</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1612350.6200000003</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1009352.4</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704832.73</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200672.01</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101454.15</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2393.5100000000002</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3762.14</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295.08</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3467.06</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82536.36</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31567.360000000001</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50969</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109760.38</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23652</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56942.7</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29165.68</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406939.34</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389795.53</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8622.16</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6569.07</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1952.58</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387976.18</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203989.88</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50797.74</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36582.550000000003</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96606.01</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20909365.280000001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f>61556.49+41346.41</f>
        <v>102902.9</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f>5784192.22-41346.41</f>
        <v>5742845.8099999996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1049304.6299999999</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14014311.939999999</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99"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6</v>
      </c>
      <c r="G3" s="124">
        <f>IF(RefStr!C12&lt;&gt;"",INT(VALUE(MID(RefStr!C12,1,4))),0)</f>
        <v>2023</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35724</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6</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3219</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Provjera</v>
      </c>
      <c r="C216" s="118" t="s">
        <v>3221</v>
      </c>
      <c r="D216" s="123"/>
      <c r="E216" s="71">
        <f t="shared" si="19"/>
        <v>0</v>
      </c>
      <c r="F216" s="71">
        <f t="shared" si="20"/>
        <v>1</v>
      </c>
      <c r="G216" s="71"/>
      <c r="H216" s="71"/>
      <c r="I216" s="71"/>
      <c r="J216" s="71"/>
      <c r="K216" s="71"/>
      <c r="L216" s="71">
        <f>IF(AND('PR-RAS'!D90&gt;0,'PR-RAS'!D702=0),1,0)</f>
        <v>1</v>
      </c>
      <c r="M216" s="71">
        <f>IF(AND('PR-RAS'!E90&gt;0,'PR-RAS'!E702=0),1,0)</f>
        <v>1</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0</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0</v>
      </c>
      <c r="M225" s="71">
        <f>IF(AND('PR-RAS'!E214&gt;0,'PR-RAS'!E758=0),1,0)</f>
        <v>1</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0</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Provjera</v>
      </c>
      <c r="C275" s="119" t="s">
        <v>3280</v>
      </c>
      <c r="D275" s="123"/>
      <c r="E275" s="71">
        <f>MAX(G275:K275)</f>
        <v>0</v>
      </c>
      <c r="F275" s="71">
        <f t="shared" si="20"/>
        <v>1</v>
      </c>
      <c r="G275" s="71">
        <f>IF(AND(OR(MAX('PR-RAS'!D653:E653,'PR-RAS'!D655:E655)&gt;10000,MAX('PR-RAS'!D654:E654,'PR-RAS'!D656:E656)&gt;35000),O3&lt;&gt;174,O3&lt;&gt;713,O3&lt;&gt;1222,O3&lt;&gt;47107),1,0)</f>
        <v>0</v>
      </c>
      <c r="H275" s="71">
        <f>IF(MAX('PR-RAS'!D653:E656)&gt;100000,1,0)</f>
        <v>0</v>
      </c>
      <c r="I275" s="71"/>
      <c r="J275" s="71"/>
      <c r="K275" s="71"/>
      <c r="L275" s="71">
        <f>IF(MAX('PR-RAS'!D653:E656)&gt;1000,1,0)</f>
        <v>1</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eV3hZbMweXFBgndyM2vMb/KzC1R1aLHI7Xn7VhABDOGREzMpAWHhiO5xsc6yXW40WsbUpiENMoORTJYzKV8ZHw==" saltValue="wAixVboGrO3SSIBkMerBZA=="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9C02ADFF-9464-49A7-BF3D-DE7B51F2691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Anita Radetić</cp:lastModifiedBy>
  <cp:lastPrinted>2024-02-28T09:30:00Z</cp:lastPrinted>
  <dcterms:created xsi:type="dcterms:W3CDTF">2022-04-01T05:14:30Z</dcterms:created>
  <dcterms:modified xsi:type="dcterms:W3CDTF">2024-03-06T11:44:15Z</dcterms:modified>
</cp:coreProperties>
</file>